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8.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9.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1.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1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safailid.intra.rmv\yhised\MKSO\KESKKOND\00_grant_2023-2025\Lõpparuanne\"/>
    </mc:Choice>
  </mc:AlternateContent>
  <xr:revisionPtr revIDLastSave="0" documentId="13_ncr:1_{4E24328B-E366-4431-85C3-951386D25057}" xr6:coauthVersionLast="47" xr6:coauthVersionMax="47" xr10:uidLastSave="{00000000-0000-0000-0000-000000000000}"/>
  <bookViews>
    <workbookView xWindow="-110" yWindow="-110" windowWidth="19420" windowHeight="10420" tabRatio="903" firstSheet="3" activeTab="3" xr2:uid="{00000000-000D-0000-FFFF-FFFF00000000}"/>
  </bookViews>
  <sheets>
    <sheet name="COVER" sheetId="29" r:id="rId1"/>
    <sheet name="INDEX" sheetId="35" r:id="rId2"/>
    <sheet name="Basic Instructions" sheetId="30" r:id="rId3"/>
    <sheet name="GETTING STARTED" sheetId="31" r:id="rId4"/>
    <sheet name="Footnotes list" sheetId="36" r:id="rId5"/>
    <sheet name="Metadata sheet" sheetId="43" r:id="rId6"/>
    <sheet name="EFA A 1a" sheetId="7" r:id="rId7"/>
    <sheet name="EFA A 1b" sheetId="9" r:id="rId8"/>
    <sheet name="EFA A 2a" sheetId="16" r:id="rId9"/>
    <sheet name="EFA A 2b" sheetId="17" r:id="rId10"/>
    <sheet name="EFA B 1" sheetId="1" r:id="rId11"/>
    <sheet name="EFA B 2" sheetId="6" r:id="rId12"/>
    <sheet name="EFA B 3a" sheetId="4" r:id="rId13"/>
    <sheet name="EFA B 3b" sheetId="5" r:id="rId14"/>
    <sheet name="EFA C 1a" sheetId="10" r:id="rId15"/>
    <sheet name="EFA C 1b" sheetId="11" r:id="rId16"/>
    <sheet name="ErrorLog" sheetId="37" r:id="rId17"/>
    <sheet name="Changelog" sheetId="19" state="hidden" r:id="rId18"/>
    <sheet name="MacroBehaviour" sheetId="45" state="hidden" r:id="rId19"/>
    <sheet name="Lists" sheetId="18" r:id="rId20"/>
    <sheet name="Locks" sheetId="44" state="hidden" r:id="rId21"/>
    <sheet name="Summations" sheetId="40" state="hidden" r:id="rId22"/>
    <sheet name="IsNumeric" sheetId="49" state="hidden" r:id="rId23"/>
    <sheet name="IsFormula" sheetId="47" state="hidden" r:id="rId24"/>
    <sheet name="Mandatory" sheetId="41" state="hidden" r:id="rId25"/>
    <sheet name="MustNotBeNegative" sheetId="42" state="hidden" r:id="rId26"/>
    <sheet name="FootnoteContent" sheetId="48" state="hidden" r:id="rId27"/>
    <sheet name="StandardFootnotes" sheetId="46" state="hidden" r:id="rId28"/>
  </sheets>
  <definedNames>
    <definedName name="_xlnm._FilterDatabase" localSheetId="16" hidden="1">ErrorLog!$B$1:$F$88</definedName>
    <definedName name="_xlnm._FilterDatabase" localSheetId="4" hidden="1">'Footnotes list'!$B$2:$E$58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11" l="1"/>
  <c r="AB16" i="11"/>
  <c r="AB12" i="11"/>
  <c r="AB13" i="11"/>
  <c r="AB11" i="11"/>
  <c r="P15" i="11"/>
  <c r="P16" i="11"/>
  <c r="P11" i="11"/>
  <c r="P12" i="11"/>
  <c r="P13" i="11"/>
  <c r="AB12" i="7"/>
  <c r="AF9" i="9"/>
  <c r="AB9" i="7" l="1"/>
  <c r="AB10" i="7"/>
  <c r="K10" i="1" l="1"/>
  <c r="H23" i="1" l="1"/>
  <c r="C5" i="43" l="1"/>
  <c r="C4" i="43"/>
  <c r="C3" i="43"/>
  <c r="D146" i="40" l="1"/>
  <c r="AE9" i="4" l="1"/>
  <c r="AA9" i="4"/>
  <c r="W9" i="4"/>
  <c r="AE14" i="7"/>
  <c r="AE13" i="7"/>
  <c r="AE12" i="7"/>
  <c r="AE11" i="7"/>
  <c r="AE10" i="7"/>
  <c r="AE9" i="7"/>
  <c r="AA14" i="7"/>
  <c r="AA13" i="7"/>
  <c r="AA12" i="7"/>
  <c r="AA11" i="7"/>
  <c r="AA10" i="7"/>
  <c r="AA9" i="7"/>
  <c r="W14" i="7"/>
  <c r="W13" i="7"/>
  <c r="W12" i="7"/>
  <c r="W11" i="7"/>
  <c r="W10" i="7"/>
  <c r="W9" i="7"/>
  <c r="S14" i="7"/>
  <c r="S13" i="7"/>
  <c r="S12" i="7"/>
  <c r="S11" i="7"/>
  <c r="S10" i="7"/>
  <c r="S9" i="7"/>
  <c r="O14" i="7"/>
  <c r="O13" i="7"/>
  <c r="O12" i="7"/>
  <c r="O11" i="7"/>
  <c r="O10" i="7"/>
  <c r="O9" i="7"/>
  <c r="AE16" i="11" l="1"/>
  <c r="AE15" i="11"/>
  <c r="AE14" i="11"/>
  <c r="AE13" i="11"/>
  <c r="AE12" i="11"/>
  <c r="AE11" i="11"/>
  <c r="AE10" i="11"/>
  <c r="AE9" i="11"/>
  <c r="AA16" i="11"/>
  <c r="AA15" i="11"/>
  <c r="AA14" i="11"/>
  <c r="AA13" i="11"/>
  <c r="AA12" i="11"/>
  <c r="AA11" i="11"/>
  <c r="AA10" i="11"/>
  <c r="AA9" i="11"/>
  <c r="W16" i="11"/>
  <c r="W15" i="11"/>
  <c r="W14" i="11"/>
  <c r="W13" i="11"/>
  <c r="W12" i="11"/>
  <c r="W11" i="11"/>
  <c r="W10" i="11"/>
  <c r="W9" i="11"/>
  <c r="S16" i="11"/>
  <c r="S15" i="11"/>
  <c r="S14" i="11"/>
  <c r="S13" i="11"/>
  <c r="S12" i="11"/>
  <c r="S11" i="11"/>
  <c r="S10" i="11"/>
  <c r="S9" i="11"/>
  <c r="O16" i="11"/>
  <c r="O15" i="11"/>
  <c r="O14" i="11"/>
  <c r="O13" i="11"/>
  <c r="O12" i="11"/>
  <c r="O11" i="11"/>
  <c r="O10" i="11"/>
  <c r="O9" i="11"/>
  <c r="K16" i="11"/>
  <c r="K15" i="11"/>
  <c r="K14" i="11"/>
  <c r="K13" i="11"/>
  <c r="K12" i="11"/>
  <c r="K11" i="11"/>
  <c r="K10" i="11"/>
  <c r="K9" i="11"/>
  <c r="AA16" i="10"/>
  <c r="AA15" i="10"/>
  <c r="AA14" i="10"/>
  <c r="AA13" i="10"/>
  <c r="AA12" i="10"/>
  <c r="AA11" i="10"/>
  <c r="AA10" i="10"/>
  <c r="AA9" i="10"/>
  <c r="W16" i="10"/>
  <c r="W15" i="10"/>
  <c r="W14" i="10"/>
  <c r="W13" i="10"/>
  <c r="W12" i="10"/>
  <c r="W11" i="10"/>
  <c r="W10" i="10"/>
  <c r="W9" i="10"/>
  <c r="S16" i="10"/>
  <c r="S15" i="10"/>
  <c r="S14" i="10"/>
  <c r="S13" i="10"/>
  <c r="S12" i="10"/>
  <c r="S11" i="10"/>
  <c r="S10" i="10"/>
  <c r="S9" i="10"/>
  <c r="O16" i="10"/>
  <c r="O15" i="10"/>
  <c r="O14" i="10"/>
  <c r="O13" i="10"/>
  <c r="O12" i="10"/>
  <c r="O11" i="10"/>
  <c r="O10" i="10"/>
  <c r="O9" i="10"/>
  <c r="K14" i="10"/>
  <c r="K15" i="10"/>
  <c r="K16" i="10"/>
  <c r="K13" i="10"/>
  <c r="K12" i="10"/>
  <c r="K11" i="10"/>
  <c r="K10" i="10"/>
  <c r="K9" i="10"/>
  <c r="AI9" i="5"/>
  <c r="AE9" i="5"/>
  <c r="AA9" i="5"/>
  <c r="W9" i="5"/>
  <c r="S9" i="5"/>
  <c r="O9" i="5"/>
  <c r="K9" i="5"/>
  <c r="AM9" i="4"/>
  <c r="AI9" i="4"/>
  <c r="S9" i="4"/>
  <c r="O9" i="4"/>
  <c r="K9" i="4"/>
  <c r="Z9" i="6"/>
  <c r="V9" i="6"/>
  <c r="R9" i="6"/>
  <c r="N9" i="6"/>
  <c r="J9" i="6"/>
  <c r="AM14" i="17" l="1"/>
  <c r="AM13" i="17"/>
  <c r="AM12" i="17"/>
  <c r="AM11" i="17"/>
  <c r="AM10" i="17"/>
  <c r="AM9" i="17"/>
  <c r="AI14" i="17"/>
  <c r="AI13" i="17"/>
  <c r="AI12" i="17"/>
  <c r="AI11" i="17"/>
  <c r="AI10" i="17"/>
  <c r="AI9" i="17"/>
  <c r="AE14" i="17"/>
  <c r="AE13" i="17"/>
  <c r="AE12" i="17"/>
  <c r="AE11" i="17"/>
  <c r="AE10" i="17"/>
  <c r="AE9" i="17"/>
  <c r="AA14" i="17"/>
  <c r="AA13" i="17"/>
  <c r="AA12" i="17"/>
  <c r="AA11" i="17"/>
  <c r="AA10" i="17"/>
  <c r="AA9" i="17"/>
  <c r="W14" i="17"/>
  <c r="W13" i="17"/>
  <c r="W12" i="17"/>
  <c r="W11" i="17"/>
  <c r="W10" i="17"/>
  <c r="W9" i="17"/>
  <c r="S14" i="17"/>
  <c r="S13" i="17"/>
  <c r="S12" i="17"/>
  <c r="S11" i="17"/>
  <c r="S10" i="17"/>
  <c r="S9" i="17"/>
  <c r="O14" i="17"/>
  <c r="O13" i="17"/>
  <c r="O12" i="17"/>
  <c r="O11" i="17"/>
  <c r="O10" i="17"/>
  <c r="O9" i="17"/>
  <c r="K14" i="17"/>
  <c r="K13" i="17"/>
  <c r="K12" i="17"/>
  <c r="K11" i="17"/>
  <c r="K10" i="17"/>
  <c r="K9" i="17"/>
  <c r="AI14" i="16"/>
  <c r="AI13" i="16"/>
  <c r="AI12" i="16"/>
  <c r="AI11" i="16"/>
  <c r="AI10" i="16"/>
  <c r="AI9" i="16"/>
  <c r="AE14" i="16"/>
  <c r="AE13" i="16"/>
  <c r="AE12" i="16"/>
  <c r="AE11" i="16"/>
  <c r="AE10" i="16"/>
  <c r="AE9" i="16"/>
  <c r="AA14" i="16"/>
  <c r="AA13" i="16"/>
  <c r="AA12" i="16"/>
  <c r="AA11" i="16"/>
  <c r="AA10" i="16"/>
  <c r="AA9" i="16"/>
  <c r="W14" i="16"/>
  <c r="W13" i="16"/>
  <c r="W12" i="16"/>
  <c r="W11" i="16"/>
  <c r="W10" i="16"/>
  <c r="W9" i="16"/>
  <c r="S14" i="16"/>
  <c r="S13" i="16"/>
  <c r="S12" i="16"/>
  <c r="S11" i="16"/>
  <c r="S10" i="16"/>
  <c r="S9" i="16"/>
  <c r="O14" i="16"/>
  <c r="O13" i="16"/>
  <c r="O12" i="16"/>
  <c r="O11" i="16"/>
  <c r="O10" i="16"/>
  <c r="O9" i="16"/>
  <c r="K14" i="16"/>
  <c r="K13" i="16"/>
  <c r="K12" i="16"/>
  <c r="K11" i="16"/>
  <c r="K10" i="16"/>
  <c r="K9" i="16"/>
  <c r="AI14" i="9"/>
  <c r="AI13" i="9"/>
  <c r="AI12" i="9"/>
  <c r="AI11" i="9"/>
  <c r="AI10" i="9"/>
  <c r="AI9" i="9"/>
  <c r="AE14" i="9"/>
  <c r="AE13" i="9"/>
  <c r="AE12" i="9"/>
  <c r="AE11" i="9"/>
  <c r="AE10" i="9"/>
  <c r="AE9" i="9"/>
  <c r="AA14" i="9"/>
  <c r="AA13" i="9"/>
  <c r="AA12" i="9"/>
  <c r="AA11" i="9"/>
  <c r="AA10" i="9"/>
  <c r="AA9" i="9"/>
  <c r="W14" i="9"/>
  <c r="W13" i="9"/>
  <c r="W12" i="9"/>
  <c r="W11" i="9"/>
  <c r="W10" i="9"/>
  <c r="W9" i="9"/>
  <c r="S14" i="9"/>
  <c r="S13" i="9"/>
  <c r="S12" i="9"/>
  <c r="S11" i="9"/>
  <c r="S10" i="9"/>
  <c r="S9" i="9"/>
  <c r="O14" i="9"/>
  <c r="O13" i="9"/>
  <c r="O12" i="9"/>
  <c r="O11" i="9"/>
  <c r="O10" i="9"/>
  <c r="O9" i="9"/>
  <c r="K14" i="9"/>
  <c r="K13" i="9"/>
  <c r="K12" i="9"/>
  <c r="K11" i="9"/>
  <c r="K10" i="9"/>
  <c r="K9" i="9"/>
  <c r="K60" i="1"/>
  <c r="K57" i="1"/>
  <c r="K56" i="1"/>
  <c r="K51" i="1"/>
  <c r="K52" i="1"/>
  <c r="K50" i="1"/>
  <c r="K49" i="1"/>
  <c r="K48" i="1"/>
  <c r="K47" i="1"/>
  <c r="K46" i="1"/>
  <c r="K45" i="1"/>
  <c r="K44" i="1"/>
  <c r="K43" i="1"/>
  <c r="K42" i="1"/>
  <c r="K41" i="1"/>
  <c r="K40" i="1"/>
  <c r="K39" i="1"/>
  <c r="K38" i="1"/>
  <c r="K37" i="1"/>
  <c r="K36" i="1"/>
  <c r="K35" i="1"/>
  <c r="K34" i="1"/>
  <c r="K30" i="1"/>
  <c r="K31" i="1"/>
  <c r="K32" i="1"/>
  <c r="K29" i="1"/>
  <c r="K28" i="1"/>
  <c r="K27" i="1"/>
  <c r="K26" i="1"/>
  <c r="K25" i="1"/>
  <c r="K24" i="1"/>
  <c r="K23" i="1"/>
  <c r="K14" i="1"/>
  <c r="K15" i="1"/>
  <c r="K16" i="1"/>
  <c r="K17" i="1"/>
  <c r="K18" i="1"/>
  <c r="K19" i="1"/>
  <c r="K20" i="1"/>
  <c r="K61" i="1"/>
  <c r="K59" i="1"/>
  <c r="K58" i="1"/>
  <c r="K53" i="1"/>
  <c r="K33" i="1"/>
  <c r="K22" i="1"/>
  <c r="K21" i="1"/>
  <c r="K13" i="1"/>
  <c r="K11" i="1"/>
  <c r="AF10" i="9"/>
  <c r="AF11" i="9"/>
  <c r="AF12" i="9"/>
  <c r="AF13" i="9"/>
  <c r="AF14" i="9"/>
  <c r="K14" i="7"/>
  <c r="K13" i="7"/>
  <c r="K12" i="7"/>
  <c r="K11" i="7"/>
  <c r="K10" i="7"/>
  <c r="K9" i="7"/>
  <c r="D8" i="36"/>
  <c r="D5" i="36"/>
  <c r="D4" i="36"/>
  <c r="E3" i="36"/>
  <c r="G4" i="11" l="1"/>
  <c r="G4" i="10"/>
  <c r="G4" i="5"/>
  <c r="G4" i="4"/>
  <c r="F4" i="6"/>
  <c r="G4" i="1"/>
  <c r="G4" i="17"/>
  <c r="G4" i="16"/>
  <c r="G4" i="9"/>
  <c r="F5" i="11"/>
  <c r="F5" i="10"/>
  <c r="F5" i="5"/>
  <c r="F5" i="4"/>
  <c r="E5" i="6"/>
  <c r="F5" i="1"/>
  <c r="F5" i="17"/>
  <c r="F5" i="16"/>
  <c r="F5" i="9"/>
  <c r="G4" i="7" l="1"/>
  <c r="F5" i="7"/>
  <c r="C100" i="30" l="1"/>
  <c r="C5" i="35"/>
  <c r="E3" i="35"/>
  <c r="C4" i="35"/>
  <c r="P9" i="4" l="1"/>
  <c r="X9" i="4" l="1"/>
  <c r="AJ9" i="4" s="1"/>
  <c r="E11" i="31"/>
  <c r="C13" i="31"/>
  <c r="G9" i="31"/>
  <c r="C5" i="31"/>
  <c r="C4" i="31"/>
  <c r="G3" i="31"/>
  <c r="C12" i="31"/>
  <c r="F4" i="16" l="1"/>
  <c r="F4" i="5"/>
  <c r="F4" i="1"/>
  <c r="E4" i="6"/>
  <c r="F4" i="7"/>
  <c r="F4" i="9"/>
  <c r="F4" i="10"/>
  <c r="F4" i="4"/>
  <c r="F4" i="17"/>
  <c r="F4" i="11"/>
  <c r="G5" i="5"/>
  <c r="G5" i="1"/>
  <c r="F5" i="6"/>
  <c r="G5" i="4"/>
  <c r="G5" i="9"/>
  <c r="G5" i="17"/>
  <c r="C104" i="30"/>
  <c r="C101" i="30"/>
  <c r="D96" i="30"/>
  <c r="D95" i="30"/>
  <c r="D94" i="30"/>
  <c r="D89" i="30"/>
  <c r="D88" i="30"/>
  <c r="C5" i="30"/>
  <c r="C4" i="30"/>
  <c r="F3" i="30"/>
  <c r="C9" i="29"/>
  <c r="C8" i="29"/>
  <c r="C6" i="29"/>
  <c r="C5" i="29"/>
  <c r="C3" i="29"/>
  <c r="C7" i="29"/>
  <c r="P14" i="11" l="1"/>
  <c r="AB14" i="11" s="1"/>
  <c r="P14" i="10"/>
  <c r="X14" i="10" s="1"/>
  <c r="H59" i="1"/>
  <c r="H56" i="1"/>
  <c r="AJ11" i="17"/>
  <c r="AJ12" i="17"/>
  <c r="AF11" i="16"/>
  <c r="AF12" i="16"/>
  <c r="AF13" i="16"/>
  <c r="AF10" i="16"/>
  <c r="AF14" i="16"/>
  <c r="AB11" i="7"/>
  <c r="H44" i="1" l="1"/>
  <c r="AJ9" i="17" l="1"/>
  <c r="AJ10" i="17"/>
  <c r="AJ13" i="17"/>
  <c r="AJ14" i="17"/>
  <c r="AF9" i="16"/>
  <c r="AB14" i="7"/>
  <c r="AB13" i="7"/>
  <c r="AB22" i="11" l="1"/>
  <c r="AB21" i="11"/>
  <c r="X22" i="11"/>
  <c r="T22" i="11"/>
  <c r="P22" i="11"/>
  <c r="L22" i="11"/>
  <c r="H22" i="11"/>
  <c r="X21" i="11"/>
  <c r="T21" i="11"/>
  <c r="P21" i="11"/>
  <c r="L21" i="11"/>
  <c r="H21" i="11"/>
  <c r="X20" i="11"/>
  <c r="T20" i="11"/>
  <c r="L20" i="11"/>
  <c r="H20" i="11"/>
  <c r="L22" i="10"/>
  <c r="P22" i="10"/>
  <c r="T22" i="10"/>
  <c r="X22" i="10"/>
  <c r="H22" i="10"/>
  <c r="L21" i="10"/>
  <c r="P21" i="10"/>
  <c r="T21" i="10"/>
  <c r="X21" i="10"/>
  <c r="H21" i="10"/>
  <c r="L20" i="10"/>
  <c r="T20" i="10"/>
  <c r="H20" i="10"/>
  <c r="P10" i="11" l="1"/>
  <c r="AB10" i="11" s="1"/>
  <c r="P9" i="11"/>
  <c r="AB9" i="11" s="1"/>
  <c r="P10" i="10"/>
  <c r="P9" i="10"/>
  <c r="P9" i="5"/>
  <c r="AF9" i="5" s="1"/>
  <c r="G9" i="6"/>
  <c r="H50" i="1"/>
  <c r="H49" i="1"/>
  <c r="H28" i="1"/>
  <c r="H15" i="1"/>
  <c r="H12" i="1"/>
  <c r="H11" i="1" l="1"/>
  <c r="H9" i="1" s="1"/>
  <c r="H22" i="1"/>
  <c r="AB20" i="11"/>
  <c r="P20" i="10"/>
  <c r="P20" i="11"/>
  <c r="X10" i="10"/>
  <c r="X20" i="10" s="1"/>
  <c r="X9" i="10"/>
  <c r="S9" i="6" l="1"/>
  <c r="K9" i="6" s="1"/>
  <c r="H34" i="1" l="1"/>
  <c r="H36" i="1" s="1"/>
  <c r="H39" i="1" s="1"/>
  <c r="H41" i="1" s="1"/>
  <c r="H43" i="1" s="1"/>
  <c r="W11" i="6"/>
</calcChain>
</file>

<file path=xl/sharedStrings.xml><?xml version="1.0" encoding="utf-8"?>
<sst xmlns="http://schemas.openxmlformats.org/spreadsheetml/2006/main" count="2457" uniqueCount="1026">
  <si>
    <t>Code</t>
  </si>
  <si>
    <t>Description</t>
  </si>
  <si>
    <t>31</t>
  </si>
  <si>
    <t>Factor income</t>
  </si>
  <si>
    <t>32</t>
  </si>
  <si>
    <t>Imports</t>
  </si>
  <si>
    <t>USE</t>
  </si>
  <si>
    <t>Final Consumption</t>
  </si>
  <si>
    <t>Capital formation</t>
  </si>
  <si>
    <t>Exports</t>
  </si>
  <si>
    <t>Total use</t>
  </si>
  <si>
    <t>Use of products by industries</t>
  </si>
  <si>
    <t>Forestry and logging industry (Division 02)</t>
  </si>
  <si>
    <t>60</t>
  </si>
  <si>
    <t>Market</t>
  </si>
  <si>
    <t>Non market</t>
  </si>
  <si>
    <t xml:space="preserve">     Forest available for wood supply</t>
  </si>
  <si>
    <t xml:space="preserve">   Wood in the rough (02.20.1)</t>
  </si>
  <si>
    <t>Output (at basic prices) [P.1]</t>
  </si>
  <si>
    <t>Changes in inventories [P.52]</t>
  </si>
  <si>
    <t>NOTES:</t>
  </si>
  <si>
    <t>Taxes less subsides on products</t>
  </si>
  <si>
    <t>Net operating surplus [B.2n] and Mixed income [B.3n]</t>
  </si>
  <si>
    <t>Gross fixed capital formation (excluding deductible VAT) [P.51g]</t>
  </si>
  <si>
    <t>Net fixed capital formation (excluding deductible VAT) [P.51n]</t>
  </si>
  <si>
    <t>Total</t>
  </si>
  <si>
    <t>- Imports are reported at 'Cost, Insurance and Freight' (CIF) prices.</t>
  </si>
  <si>
    <t>2.1</t>
  </si>
  <si>
    <t>2.2</t>
  </si>
  <si>
    <t>2.3</t>
  </si>
  <si>
    <t>1.2</t>
  </si>
  <si>
    <t>1.3</t>
  </si>
  <si>
    <t>1.1</t>
  </si>
  <si>
    <t>1.1.1</t>
  </si>
  <si>
    <t>1.1.1.1</t>
  </si>
  <si>
    <t>1.1.1.2</t>
  </si>
  <si>
    <t>1.1.3</t>
  </si>
  <si>
    <t>1.1.3.1</t>
  </si>
  <si>
    <t>1.1.3.1.1</t>
  </si>
  <si>
    <t>1.1.3.1.2</t>
  </si>
  <si>
    <t>1.1.3.1.3</t>
  </si>
  <si>
    <t>1.1.3.2</t>
  </si>
  <si>
    <t>1.1.4</t>
  </si>
  <si>
    <t>2</t>
  </si>
  <si>
    <t>1</t>
  </si>
  <si>
    <t xml:space="preserve">      Financial services (FISIM) [P.119]</t>
  </si>
  <si>
    <t>33</t>
  </si>
  <si>
    <t>41</t>
  </si>
  <si>
    <t>51</t>
  </si>
  <si>
    <t>1.1.3.20</t>
  </si>
  <si>
    <t>1.1.3.1.20</t>
  </si>
  <si>
    <t>1.1.3.1.1.20</t>
  </si>
  <si>
    <t>1.1.3.1.2.20</t>
  </si>
  <si>
    <t>1.1.3.1.3.20</t>
  </si>
  <si>
    <t>1.1.3.2.20</t>
  </si>
  <si>
    <t>Exports (FOB)</t>
  </si>
  <si>
    <t>Total supply</t>
  </si>
  <si>
    <t>Table A 2 - Timber</t>
  </si>
  <si>
    <t>- Values in white cells are lower priority information.</t>
  </si>
  <si>
    <t>64</t>
  </si>
  <si>
    <t>65</t>
  </si>
  <si>
    <t>71</t>
  </si>
  <si>
    <t>72</t>
  </si>
  <si>
    <t>73</t>
  </si>
  <si>
    <t>74</t>
  </si>
  <si>
    <t>99</t>
  </si>
  <si>
    <t>51.1</t>
  </si>
  <si>
    <t>Other industries (if any)</t>
  </si>
  <si>
    <t xml:space="preserve">     Of which available for wood supply</t>
  </si>
  <si>
    <t>Products and economic aggregates (current transactions)</t>
  </si>
  <si>
    <t xml:space="preserve">  Wood in the rough (02.20.1)</t>
  </si>
  <si>
    <t>Opening area (December t-1)</t>
  </si>
  <si>
    <t>Closing area (December t)</t>
  </si>
  <si>
    <t xml:space="preserve">      Logs</t>
  </si>
  <si>
    <t>Statistical re-classification  (+/-)</t>
  </si>
  <si>
    <t>Revaluation (+/-)</t>
  </si>
  <si>
    <t>3</t>
  </si>
  <si>
    <t>(a) Supply of wood in the rough by all industries, in million national currency</t>
  </si>
  <si>
    <t>(b) Use of wood in the rough by all industries, in million national currency</t>
  </si>
  <si>
    <t>(b) Use of wood in the rough by all industries, in 1000 m3 over bark</t>
  </si>
  <si>
    <t>(a) Supply of wood in the rough by all industries, in 1000 m3 over bark</t>
  </si>
  <si>
    <t xml:space="preserve">         Coniferous wood (02.20.11)</t>
  </si>
  <si>
    <t xml:space="preserve">         Tropical wood (02.20.13)</t>
  </si>
  <si>
    <t xml:space="preserve">         Non-coniferous wood, except tropical wood (02.20.12)</t>
  </si>
  <si>
    <t>1.1.3.2.1</t>
  </si>
  <si>
    <t>1.1.3.2.2</t>
  </si>
  <si>
    <t xml:space="preserve">      Fuel wood </t>
  </si>
  <si>
    <t xml:space="preserve">         Fuel wood of coniferous wood (02.20.14)</t>
  </si>
  <si>
    <t xml:space="preserve">         Fuel wood of non-coniferous wood (02.20.15)</t>
  </si>
  <si>
    <t xml:space="preserve">Capital transfers (net) [D.9] </t>
  </si>
  <si>
    <t>- ESA 2010 codes are indicated in square brackets;</t>
  </si>
  <si>
    <t>(a) Area of wooded land, in 1000 ha</t>
  </si>
  <si>
    <t>(b) Area of wooded land, in million national currency</t>
  </si>
  <si>
    <t>1.1.3.2.20.1</t>
  </si>
  <si>
    <t>1.1.3.2.20.2</t>
  </si>
  <si>
    <t>1.0</t>
  </si>
  <si>
    <t>1.1.2</t>
  </si>
  <si>
    <t>1.1.2.1</t>
  </si>
  <si>
    <t>1.1.2.2</t>
  </si>
  <si>
    <t>1.4</t>
  </si>
  <si>
    <t>2.1.1</t>
  </si>
  <si>
    <t>2.1.2</t>
  </si>
  <si>
    <t>2.1.3</t>
  </si>
  <si>
    <t>2.1.4</t>
  </si>
  <si>
    <t>2.2.1</t>
  </si>
  <si>
    <t>2.2.2</t>
  </si>
  <si>
    <t>2.2.3</t>
  </si>
  <si>
    <t>2.2.4</t>
  </si>
  <si>
    <t>4</t>
  </si>
  <si>
    <t>3.1</t>
  </si>
  <si>
    <t>3.2</t>
  </si>
  <si>
    <t>3.2.1</t>
  </si>
  <si>
    <t>3.2.2</t>
  </si>
  <si>
    <t>4.1</t>
  </si>
  <si>
    <t>5</t>
  </si>
  <si>
    <t>5.1</t>
  </si>
  <si>
    <t>5.2</t>
  </si>
  <si>
    <t>6</t>
  </si>
  <si>
    <t>6.1</t>
  </si>
  <si>
    <t>6.2</t>
  </si>
  <si>
    <t>6.3</t>
  </si>
  <si>
    <t>7</t>
  </si>
  <si>
    <t>8</t>
  </si>
  <si>
    <t>8.1</t>
  </si>
  <si>
    <t>8.2</t>
  </si>
  <si>
    <t>9</t>
  </si>
  <si>
    <t>10</t>
  </si>
  <si>
    <t>10.1</t>
  </si>
  <si>
    <t>Total output  (at basic prices) [P.1]</t>
  </si>
  <si>
    <t>Total intermediate consumption [P.2]</t>
  </si>
  <si>
    <t>Table C 1 - Physical supply and use of wood in the rough</t>
  </si>
  <si>
    <t>Table A 1 - Wooded land</t>
  </si>
  <si>
    <t>Table B 2 - Output of the forest and logging industry by type</t>
  </si>
  <si>
    <t>Final consumption and capital formation</t>
  </si>
  <si>
    <t>Assets (stocks and flows)</t>
  </si>
  <si>
    <t>Please return a separate questionnaire for each reference year when submitting data.</t>
  </si>
  <si>
    <t>Million NAC</t>
  </si>
  <si>
    <t>Own final use  [P.12]</t>
  </si>
  <si>
    <t xml:space="preserve">Non-wood product output includes natural gums (02.30.1), cork (02.30.2), parts of plants, grasses, mosses and lichens suitable for ornamental purposes (02.30.3),  wild-growing edible products (02.30.4) and any other wild-growing non-wood products.  </t>
  </si>
  <si>
    <t>Characteristic services output and input include forest trees nursery services (02.10.2), support services to forestry (02.4) and any other services provided by a local Kind of Activity Unit (KAU) belonging to the forestry industry.</t>
  </si>
  <si>
    <t>Other products from connected secondary activities of the local KAUs belonging to the forestry industry are mushrooms and truffles (01.13.8), other berries, the fruits of the genus vaccinium n.e.c. (01.25.19), natural rubber (01.29.10), other wood in rough including split poles and pickets (16.10.39), wood charcoal (20.14.72), nature reserve services including wildlife preservation services (91.04.12) and any other product produced by a local KAU.</t>
  </si>
  <si>
    <t>Table B 3 - Monetary supply and use of wood in the rough</t>
  </si>
  <si>
    <t>51.0</t>
  </si>
  <si>
    <t>Plant protection products and pesticides used as input include: insecticides (20.20.11), fungicides (20.20.15), herbicides (20.20.12) and other similar products.</t>
  </si>
  <si>
    <t xml:space="preserve">Energy and lubricants used as input include electricity (35.11.10), motor spirit (gasoline) (19.20.21), natural gas, liquefied or in the gaseous state (06.20.10),  lubricating petroleum oils and heavy preparations n.e.c. (19.20.29) and other similar products. </t>
  </si>
  <si>
    <t xml:space="preserve">Net property income includes interest [D.41], distributed income of corporations [D.42], reinvested earnings on foreign direct investment [D.43], other investment income [D.44] and rent [D.45] received, minus interest [D.41], property income and rent [D.45] paid. </t>
  </si>
  <si>
    <t>- CPA Ver. 2.1 (2015) and NACE Rev. 2 (2008) codes are indicated in round brackets;</t>
  </si>
  <si>
    <t xml:space="preserve">Below each table, there is a box called 'Data sources'. Please provide information on the sources you used to compile the data in the table. </t>
  </si>
  <si>
    <t>This value can be approximated by the value of the net increment of timber cultivated in forests available for wood supply minus the value of the timber removed from those forests by logging, see Table A2b.</t>
  </si>
  <si>
    <r>
      <t xml:space="preserve">- Values in grey cells are </t>
    </r>
    <r>
      <rPr>
        <u/>
        <sz val="11"/>
        <color theme="1"/>
        <rFont val="Calibri"/>
        <family val="2"/>
        <scheme val="minor"/>
      </rPr>
      <t>priority</t>
    </r>
    <r>
      <rPr>
        <sz val="11"/>
        <color theme="1"/>
        <rFont val="Calibri"/>
        <family val="2"/>
        <scheme val="minor"/>
      </rPr>
      <t xml:space="preserve"> information to be reported;</t>
    </r>
  </si>
  <si>
    <t>Log output includes logs of coniferous wood (02.20.11), logs of non-coniferous wood, except tropical wood (02.20.12), logs of tropical wood (02.20.13) and any other wood in the rough except fuel wood.</t>
  </si>
  <si>
    <t xml:space="preserve">(b) Timber on wooded land, in million national currency  </t>
  </si>
  <si>
    <t>Closing stocks (December t)</t>
  </si>
  <si>
    <t>Supply of products by industries</t>
  </si>
  <si>
    <t>- ESA 2010 codes are indicated in square brackets.</t>
  </si>
  <si>
    <t xml:space="preserve">     Forest not available for wood supply</t>
  </si>
  <si>
    <r>
      <t xml:space="preserve">- Values in grey cells are </t>
    </r>
    <r>
      <rPr>
        <u/>
        <sz val="11"/>
        <color theme="1"/>
        <rFont val="Calibri"/>
        <family val="2"/>
        <scheme val="minor"/>
      </rPr>
      <t>priority</t>
    </r>
    <r>
      <rPr>
        <sz val="11"/>
        <color theme="1"/>
        <rFont val="Calibri"/>
        <family val="2"/>
        <scheme val="minor"/>
      </rPr>
      <t xml:space="preserve"> information to be reported</t>
    </r>
  </si>
  <si>
    <t>- Values in white cells are lower priority information</t>
  </si>
  <si>
    <t>- trees felled and still in the forest</t>
  </si>
  <si>
    <t>In both cases, either the wood will be removed in the future, or it will be an irretrievable loss in a later year, when the timber becomes unusable.</t>
  </si>
  <si>
    <t xml:space="preserve">Forest tree output includes the net increment of timber in cultivated forests (02.10.30) and sales of timber from uncultivated forests. The value of forest trees is usually indicated in stumpage prices for standing timber. </t>
  </si>
  <si>
    <t>Trees and tree plants used as input include live forest tree plants (02.10.11), forest tree seeds (02.10.12) and forest trees (02.10.3) bought to produce timber. The value of forest trees is usually indicated in stumpage prices for standing timber.</t>
  </si>
  <si>
    <t xml:space="preserve">Regular maintenance and repair of equipment used as input includes repair and maintenance services of forestry machinery (33.12.21) and repair and maintenance services of motor vehicles (45.20). </t>
  </si>
  <si>
    <t xml:space="preserve">  Of which output for own final use [P.12]</t>
  </si>
  <si>
    <t xml:space="preserve">  Goods characteristic of the forestry and logging activity</t>
  </si>
  <si>
    <t xml:space="preserve">    Trees, tree plants and forest tree seeds</t>
  </si>
  <si>
    <t xml:space="preserve">       Live forest tree plants (02.10.11) and tree seeds (02.10.12)</t>
  </si>
  <si>
    <t xml:space="preserve">    Wood in the rough (02.20.1)</t>
  </si>
  <si>
    <t xml:space="preserve">       Fuel wood (02.20.14 and 02.20.15)</t>
  </si>
  <si>
    <t xml:space="preserve">  Goods input</t>
  </si>
  <si>
    <t xml:space="preserve">  Services input</t>
  </si>
  <si>
    <t xml:space="preserve">  Consumption of fixed capital [P.51c]</t>
  </si>
  <si>
    <t xml:space="preserve">  Compensation of employees [D.1]</t>
  </si>
  <si>
    <t xml:space="preserve">  Net entrepreneurial income [B.4n]</t>
  </si>
  <si>
    <t xml:space="preserve">    Fertilisers and soil improvers</t>
  </si>
  <si>
    <t xml:space="preserve">    Other taxes on production [D.29]</t>
  </si>
  <si>
    <t xml:space="preserve">    Other subsidies on production [D.39]</t>
  </si>
  <si>
    <t>Other wooded land</t>
  </si>
  <si>
    <t>Forest</t>
  </si>
  <si>
    <t>Wood in the rough (02.20.1)</t>
  </si>
  <si>
    <t xml:space="preserve">Fuel wood </t>
  </si>
  <si>
    <t>Logs</t>
  </si>
  <si>
    <t>- any major loss of live trees due to storms (windthrow) that will probably be used (retrievable); please report such major losses here:</t>
  </si>
  <si>
    <t>Formulas for checking</t>
  </si>
  <si>
    <t>Formula for checking</t>
  </si>
  <si>
    <t>- "Deforestation and other decrease" are to be recorded in the questionnaire as positive values (or zeros). The questionnaire includes formulas that will deduct these items from opening stocks to calculate correct closing stocks. In case you report negative values the cell will be highlighted with light red and the data should be modified.</t>
  </si>
  <si>
    <t>- "Removals" and "Irretrievable losses" are to be recorded in the questionnaire as positive values (or zeros). The questionnaire includes formulas that will deduct these items from opening stocks to calculate correct closing stocks. In case you report negative values the cell will be highlighted with light red and the data should be modified.</t>
  </si>
  <si>
    <t xml:space="preserve">Includes agro-forestry, short-rotation forestry and short-rotation coppices on agricultural land. </t>
  </si>
  <si>
    <t>Used to balance out discrepancies between opening and closing stocks after taking account of the flows explicitly defined in this EFA table (increases, decreases and net changes as a result of re-classification) and observed based on the source data.</t>
  </si>
  <si>
    <t>Used to balance out discrepancies between opening and closing stocks after taking account of the flows explicitly defined in this EFA table (increases, decreases and net changes as a result of revaluation and re-classification) and observed based on the source data.</t>
  </si>
  <si>
    <t>Used to balance out discrepancies between opening and closing stocks after taking account of the flows explicitly defined in this EFA table (increases, decreases and irretrievable losses, and net changes as a result of re-classification) and observed based on the source data.</t>
  </si>
  <si>
    <t>Used to balance out discrepancies between opening and closing stocks after taking account of the flows explicitly defined in this EFA table (increases, decreases and irretrievable losses, and net changes as a result of revaluation and re-classification) and observed based on the source data.</t>
  </si>
  <si>
    <t>Other industries</t>
  </si>
  <si>
    <t>Forestry and logging industry (Division 02) (if any)</t>
  </si>
  <si>
    <t>6.4</t>
  </si>
  <si>
    <t>Machinery and equipment</t>
  </si>
  <si>
    <t>Buildings, structures and land improvements</t>
  </si>
  <si>
    <r>
      <t xml:space="preserve">  Of which self-employed (in 1000 </t>
    </r>
    <r>
      <rPr>
        <b/>
        <sz val="11"/>
        <color rgb="FFFF0000"/>
        <rFont val="Calibri"/>
        <family val="2"/>
        <scheme val="minor"/>
      </rPr>
      <t>harmonized</t>
    </r>
    <r>
      <rPr>
        <sz val="11"/>
        <rFont val="Calibri"/>
        <family val="2"/>
        <scheme val="minor"/>
      </rPr>
      <t xml:space="preserve"> AWU)</t>
    </r>
  </si>
  <si>
    <t>Afforestation and other increase</t>
  </si>
  <si>
    <t>Deforestation  and other decrease</t>
  </si>
  <si>
    <t>Net increment</t>
  </si>
  <si>
    <t>Irretrievable losses</t>
  </si>
  <si>
    <r>
      <t xml:space="preserve"> 1000 m</t>
    </r>
    <r>
      <rPr>
        <vertAlign val="superscript"/>
        <sz val="11"/>
        <color theme="1"/>
        <rFont val="Calibri"/>
        <family val="2"/>
        <scheme val="minor"/>
      </rPr>
      <t>3</t>
    </r>
    <r>
      <rPr>
        <sz val="11"/>
        <color theme="1"/>
        <rFont val="Calibri"/>
        <family val="2"/>
        <scheme val="minor"/>
      </rPr>
      <t xml:space="preserve"> over bark in the opening stock</t>
    </r>
  </si>
  <si>
    <r>
      <t xml:space="preserve"> 1000 m</t>
    </r>
    <r>
      <rPr>
        <vertAlign val="superscript"/>
        <sz val="11"/>
        <color theme="1"/>
        <rFont val="Calibri"/>
        <family val="2"/>
        <scheme val="minor"/>
      </rPr>
      <t>3</t>
    </r>
    <r>
      <rPr>
        <sz val="11"/>
        <color theme="1"/>
        <rFont val="Calibri"/>
        <family val="2"/>
        <scheme val="minor"/>
      </rPr>
      <t xml:space="preserve"> over bark in the closing stock</t>
    </r>
  </si>
  <si>
    <t xml:space="preserve">The stock of timber includes the growing stock plus </t>
  </si>
  <si>
    <t xml:space="preserve">This is the average annual volume growth of live trees, calculated from the stock of live trees (growing stock) available at the start of the year minus the average annual mortality. </t>
  </si>
  <si>
    <t xml:space="preserve">      </t>
  </si>
  <si>
    <t xml:space="preserve">The data for the calculation usually come from the national forest inventory. </t>
  </si>
  <si>
    <t xml:space="preserve">Includes felling residues, all fellings from windthrow that cannot be removed from the forest, as well as timber lost through forest fires. </t>
  </si>
  <si>
    <t>The average price available for removals is under bark. It cannot be directly applied to the physical quantity of removals over bark. A conversion factor to  under bark quantity or a different (lower) price is necessary for the calculation: Value = Price * Volume.</t>
  </si>
  <si>
    <t xml:space="preserve">  Plant resources yielding repeat products</t>
  </si>
  <si>
    <r>
      <t xml:space="preserve">Total labour input  in 1000 </t>
    </r>
    <r>
      <rPr>
        <b/>
        <u/>
        <sz val="11"/>
        <rFont val="Calibri"/>
        <family val="2"/>
        <scheme val="minor"/>
      </rPr>
      <t>national</t>
    </r>
    <r>
      <rPr>
        <sz val="11"/>
        <rFont val="Calibri"/>
        <family val="2"/>
        <scheme val="minor"/>
      </rPr>
      <t xml:space="preserve"> AWU</t>
    </r>
  </si>
  <si>
    <r>
      <t xml:space="preserve">Self-employed  in 1000 </t>
    </r>
    <r>
      <rPr>
        <b/>
        <u/>
        <sz val="11"/>
        <rFont val="Calibri"/>
        <family val="2"/>
        <scheme val="minor"/>
      </rPr>
      <t>national</t>
    </r>
    <r>
      <rPr>
        <sz val="11"/>
        <rFont val="Calibri"/>
        <family val="2"/>
        <scheme val="minor"/>
      </rPr>
      <t xml:space="preserve"> AWU</t>
    </r>
  </si>
  <si>
    <t xml:space="preserve">Number of working hours per year in national AWU </t>
  </si>
  <si>
    <t>Number of working hours per year in national AWU for self-employed</t>
  </si>
  <si>
    <r>
      <t xml:space="preserve">One annual work unit (AWU) corresponds to the work performed by one person occupied on a full-time basis. Full-time means the minimum hours required by the relevant national provisions governing contracts of employment. Harmonized AWU for the purposes of EFA reporting represents 1 800 working hours, equivalent to 225 working days, per year. </t>
    </r>
    <r>
      <rPr>
        <b/>
        <sz val="11"/>
        <color theme="1"/>
        <rFont val="Calibri"/>
        <family val="2"/>
        <scheme val="minor"/>
      </rPr>
      <t>Please fill in data for items "Total labour input  in 1000</t>
    </r>
    <r>
      <rPr>
        <b/>
        <u/>
        <sz val="11"/>
        <color theme="1"/>
        <rFont val="Calibri"/>
        <family val="2"/>
        <scheme val="minor"/>
      </rPr>
      <t xml:space="preserve"> national</t>
    </r>
    <r>
      <rPr>
        <b/>
        <sz val="11"/>
        <color theme="1"/>
        <rFont val="Calibri"/>
        <family val="2"/>
        <scheme val="minor"/>
      </rPr>
      <t xml:space="preserve"> AWU" and "Number of working hours per year in national AWU". </t>
    </r>
    <r>
      <rPr>
        <sz val="11"/>
        <color theme="1"/>
        <rFont val="Calibri"/>
        <family val="2"/>
        <scheme val="minor"/>
      </rPr>
      <t xml:space="preserve">Please fill these in even if 1 AWU used in your national reporting represents 1800 working hours per year, i.e. the same as the harmonized one. The harmonized value will be automatically calculated in item "Total labour input [L] (in 1000 </t>
    </r>
    <r>
      <rPr>
        <u/>
        <sz val="11"/>
        <color theme="1"/>
        <rFont val="Calibri"/>
        <family val="2"/>
        <scheme val="minor"/>
      </rPr>
      <t>harmonized</t>
    </r>
    <r>
      <rPr>
        <sz val="11"/>
        <color theme="1"/>
        <rFont val="Calibri"/>
        <family val="2"/>
        <scheme val="minor"/>
      </rPr>
      <t xml:space="preserve"> AWU)" which will be published after validation. Values in national AWU will not be published by Eurostat; however, EFA metadata will clarify this. Please follow the same steps for the of-which item "self-employed".</t>
    </r>
  </si>
  <si>
    <t>CDD</t>
  </si>
  <si>
    <t>TEST</t>
  </si>
  <si>
    <t>XK</t>
  </si>
  <si>
    <t>Kosovo (UNSCR 1244)</t>
  </si>
  <si>
    <t>BA</t>
  </si>
  <si>
    <t>Bosnia and Herzegovina</t>
  </si>
  <si>
    <t>TR</t>
  </si>
  <si>
    <t>Turkey</t>
  </si>
  <si>
    <t>RS</t>
  </si>
  <si>
    <t>Serbia</t>
  </si>
  <si>
    <t>AL</t>
  </si>
  <si>
    <t>Albania</t>
  </si>
  <si>
    <t>MK</t>
  </si>
  <si>
    <t>North Macedonia</t>
  </si>
  <si>
    <t>ME</t>
  </si>
  <si>
    <t>Montenegro</t>
  </si>
  <si>
    <t>CH</t>
  </si>
  <si>
    <t>Switzerland</t>
  </si>
  <si>
    <t>NO</t>
  </si>
  <si>
    <t>Norway</t>
  </si>
  <si>
    <t>LI</t>
  </si>
  <si>
    <t>Liechtenstein</t>
  </si>
  <si>
    <t>IS</t>
  </si>
  <si>
    <t>Iceland</t>
  </si>
  <si>
    <t>UK</t>
  </si>
  <si>
    <t>United Kingdom</t>
  </si>
  <si>
    <t>SE</t>
  </si>
  <si>
    <t>Sweden</t>
  </si>
  <si>
    <t>FI</t>
  </si>
  <si>
    <t>Finland</t>
  </si>
  <si>
    <t>SK</t>
  </si>
  <si>
    <t>Slovakia</t>
  </si>
  <si>
    <t>SI</t>
  </si>
  <si>
    <t>Slovenia</t>
  </si>
  <si>
    <t>RO</t>
  </si>
  <si>
    <t>Romania</t>
  </si>
  <si>
    <t>PT</t>
  </si>
  <si>
    <t>Portugal</t>
  </si>
  <si>
    <t>PL</t>
  </si>
  <si>
    <t>Poland</t>
  </si>
  <si>
    <t>AT</t>
  </si>
  <si>
    <t>Austria</t>
  </si>
  <si>
    <t>Legislation URL</t>
  </si>
  <si>
    <t>NL</t>
  </si>
  <si>
    <t>Netherlands</t>
  </si>
  <si>
    <t>Methodology URL</t>
  </si>
  <si>
    <t>MT</t>
  </si>
  <si>
    <t>Malta</t>
  </si>
  <si>
    <t>Contact</t>
  </si>
  <si>
    <t>HU</t>
  </si>
  <si>
    <t>Hungary</t>
  </si>
  <si>
    <t>Telephone</t>
  </si>
  <si>
    <t>LU</t>
  </si>
  <si>
    <t>Luxembourg</t>
  </si>
  <si>
    <t>E2 information</t>
  </si>
  <si>
    <t>LT</t>
  </si>
  <si>
    <t>Lithuania</t>
  </si>
  <si>
    <t>Functional e-mail</t>
  </si>
  <si>
    <t>LV</t>
  </si>
  <si>
    <t>Latvia</t>
  </si>
  <si>
    <t>https://webgate.ec.europa.eu/edamis/helpcenter/website/index.htm</t>
  </si>
  <si>
    <t>Web page</t>
  </si>
  <si>
    <t>CY</t>
  </si>
  <si>
    <t>Cyprus</t>
  </si>
  <si>
    <t>Dataset name</t>
  </si>
  <si>
    <t>IT</t>
  </si>
  <si>
    <t>Italy</t>
  </si>
  <si>
    <t>Domain name</t>
  </si>
  <si>
    <t>HR</t>
  </si>
  <si>
    <t>Croatia</t>
  </si>
  <si>
    <t>EDAMIS data</t>
  </si>
  <si>
    <t>FR</t>
  </si>
  <si>
    <t>France</t>
  </si>
  <si>
    <t>Submission deadline</t>
  </si>
  <si>
    <t>ES</t>
  </si>
  <si>
    <t>Spain</t>
  </si>
  <si>
    <t>Launching date</t>
  </si>
  <si>
    <t>EL</t>
  </si>
  <si>
    <t>Greece</t>
  </si>
  <si>
    <t>Data Collection Year</t>
  </si>
  <si>
    <t>BEP</t>
  </si>
  <si>
    <t>IE</t>
  </si>
  <si>
    <t>Ireland</t>
  </si>
  <si>
    <t>Data Collection Title</t>
  </si>
  <si>
    <t>EP</t>
  </si>
  <si>
    <t>EE</t>
  </si>
  <si>
    <t>Estonia</t>
  </si>
  <si>
    <t>Data collection information</t>
  </si>
  <si>
    <t>BP</t>
  </si>
  <si>
    <t>DE</t>
  </si>
  <si>
    <t>Germany</t>
  </si>
  <si>
    <t>Unit E-2: Environmental statistics and accounts; sustainable development</t>
  </si>
  <si>
    <t>Unit Text</t>
  </si>
  <si>
    <t>BE</t>
  </si>
  <si>
    <t>DK</t>
  </si>
  <si>
    <t>Denmark</t>
  </si>
  <si>
    <t>Directorate E: Sectoral and regional statistics</t>
  </si>
  <si>
    <t>Directorate Text</t>
  </si>
  <si>
    <t>provisional</t>
  </si>
  <si>
    <t>P</t>
  </si>
  <si>
    <t>CZ</t>
  </si>
  <si>
    <t>Czechia</t>
  </si>
  <si>
    <t>Statistical Office of the European Union</t>
  </si>
  <si>
    <t>Eurostat Text</t>
  </si>
  <si>
    <t>secondary confidentiality set by the sender</t>
  </si>
  <si>
    <t>D</t>
  </si>
  <si>
    <t>estimated data</t>
  </si>
  <si>
    <t>E</t>
  </si>
  <si>
    <t>BG</t>
  </si>
  <si>
    <t>Bulgaria</t>
  </si>
  <si>
    <t>Institutional names</t>
  </si>
  <si>
    <t>confidential</t>
  </si>
  <si>
    <t>C</t>
  </si>
  <si>
    <t>break in time series</t>
  </si>
  <si>
    <t>B</t>
  </si>
  <si>
    <t>Belgium</t>
  </si>
  <si>
    <t>String</t>
  </si>
  <si>
    <t>Textual variables</t>
  </si>
  <si>
    <t>Label</t>
  </si>
  <si>
    <r>
      <t xml:space="preserve">Valid flags </t>
    </r>
    <r>
      <rPr>
        <b/>
        <sz val="10"/>
        <color theme="0"/>
        <rFont val="Calibri"/>
        <family val="2"/>
        <scheme val="minor"/>
      </rPr>
      <t>(obs_conf)</t>
    </r>
  </si>
  <si>
    <r>
      <t xml:space="preserve">Valid flags </t>
    </r>
    <r>
      <rPr>
        <b/>
        <sz val="10"/>
        <color theme="0"/>
        <rFont val="Calibri"/>
        <family val="2"/>
        <scheme val="minor"/>
      </rPr>
      <t>(obs_status)</t>
    </r>
  </si>
  <si>
    <t>Country code</t>
  </si>
  <si>
    <t>Country label</t>
  </si>
  <si>
    <t>REMARKS</t>
  </si>
  <si>
    <t>Date</t>
  </si>
  <si>
    <t>Version</t>
  </si>
  <si>
    <t>Cell</t>
  </si>
  <si>
    <t>SheetName</t>
  </si>
  <si>
    <t>Change</t>
  </si>
  <si>
    <t>Changed by</t>
  </si>
  <si>
    <t>DESCRIPTION</t>
  </si>
  <si>
    <t>GETTING STARTED</t>
  </si>
  <si>
    <t>BASIC INSTRUCTIONS</t>
  </si>
  <si>
    <t xml:space="preserve">Before filling in the questionnaire please read carefully the instructions below. </t>
  </si>
  <si>
    <t>Table of contents</t>
  </si>
  <si>
    <t>The standard tool for the transmission of statistical data is the eDAMIS system. The system creates a secure environment for the transmission of data, it records all data submissions and acknowledges the data delivery. The eDAMIS system has been installed in the National Statistical Institutes.</t>
  </si>
  <si>
    <t xml:space="preserve">Please submit this questionnaire to Eurostat using the eDAMIS reporting system. Use the following details: </t>
  </si>
  <si>
    <t>Domain name:</t>
  </si>
  <si>
    <t>Dataset name:</t>
  </si>
  <si>
    <t xml:space="preserve">Should you have any questions regarding data transmission do not hesitate to contact your local eDAMIS coordinator or the Eurostat eDAMIS helpdesk at: </t>
  </si>
  <si>
    <t xml:space="preserve">   web page:</t>
  </si>
  <si>
    <t xml:space="preserve">   e-mail address:</t>
  </si>
  <si>
    <t xml:space="preserve">   telephone:</t>
  </si>
  <si>
    <t>Symbol</t>
  </si>
  <si>
    <t>Real zero</t>
  </si>
  <si>
    <t>Not available</t>
  </si>
  <si>
    <r>
      <rPr>
        <b/>
        <sz val="11"/>
        <rFont val="Arial"/>
        <family val="2"/>
      </rPr>
      <t xml:space="preserve">B) </t>
    </r>
    <r>
      <rPr>
        <sz val="11"/>
        <rFont val="Arial"/>
        <family val="2"/>
      </rPr>
      <t>break in series</t>
    </r>
  </si>
  <si>
    <t>Please use this flag when the reported figure cannot be compared to the data reported for the previous year, e.g. because of new methods or sources being used or when you move from the old calculation rules to the new calculation rules. Please use this flag only when the change in methods, sources or calculation rules has a substantial impact.</t>
  </si>
  <si>
    <r>
      <rPr>
        <b/>
        <sz val="11"/>
        <rFont val="Arial"/>
        <family val="2"/>
      </rPr>
      <t>E)</t>
    </r>
    <r>
      <rPr>
        <sz val="11"/>
        <rFont val="Arial"/>
        <family val="2"/>
      </rPr>
      <t xml:space="preserve"> estimated data</t>
    </r>
  </si>
  <si>
    <r>
      <rPr>
        <b/>
        <sz val="11"/>
        <rFont val="Arial"/>
        <family val="2"/>
      </rPr>
      <t>P)</t>
    </r>
    <r>
      <rPr>
        <sz val="11"/>
        <rFont val="Arial"/>
        <family val="2"/>
      </rPr>
      <t xml:space="preserve"> provisional</t>
    </r>
  </si>
  <si>
    <t>If you have questions, please send them to the following email addresses:</t>
  </si>
  <si>
    <t xml:space="preserve"> GETTING STARTED</t>
  </si>
  <si>
    <t xml:space="preserve">Please select your country (click on the white cell):    </t>
  </si>
  <si>
    <t xml:space="preserve">Reference year:    </t>
  </si>
  <si>
    <t>Name:</t>
  </si>
  <si>
    <t>Institution:</t>
  </si>
  <si>
    <t>Unit:</t>
  </si>
  <si>
    <t>Telephone:</t>
  </si>
  <si>
    <t>Email adress:</t>
  </si>
  <si>
    <t xml:space="preserve">Eurostat would be grateful if you could send us the completed questionnaire ahead of the deadline. </t>
  </si>
  <si>
    <t>Adapt questionnaire to Waste standards</t>
  </si>
  <si>
    <t>All</t>
  </si>
  <si>
    <t>v00m19</t>
  </si>
  <si>
    <t>European Forest Accounts</t>
  </si>
  <si>
    <t>https://ec.europa.eu/eurostat/web/xxxxx/legislation</t>
  </si>
  <si>
    <t>Currency (for monetary values)</t>
  </si>
  <si>
    <t>Currency</t>
  </si>
  <si>
    <t>EUR</t>
  </si>
  <si>
    <t>GBP</t>
  </si>
  <si>
    <t>BGN</t>
  </si>
  <si>
    <t>PLN</t>
  </si>
  <si>
    <t>RON</t>
  </si>
  <si>
    <t>CZK</t>
  </si>
  <si>
    <t>DKK</t>
  </si>
  <si>
    <t>SEK</t>
  </si>
  <si>
    <t>ISK</t>
  </si>
  <si>
    <t>NOK</t>
  </si>
  <si>
    <t>HUF</t>
  </si>
  <si>
    <t>CHF</t>
  </si>
  <si>
    <t>TRY</t>
  </si>
  <si>
    <t>BAM</t>
  </si>
  <si>
    <t>RSD</t>
  </si>
  <si>
    <t>MKD</t>
  </si>
  <si>
    <t>ALL</t>
  </si>
  <si>
    <t>ESTAT-FORESTACCOUNTS@EC.EUROPA.EU</t>
  </si>
  <si>
    <r>
      <t>Report any real zeros and leave cell empty if you have no data -</t>
    </r>
    <r>
      <rPr>
        <b/>
        <sz val="11"/>
        <rFont val="Arial"/>
        <family val="2"/>
      </rPr>
      <t xml:space="preserve"> do not write text in data cells; instead please put it into the comments box</t>
    </r>
    <r>
      <rPr>
        <sz val="11"/>
        <rFont val="Arial"/>
        <family val="2"/>
      </rPr>
      <t xml:space="preserve"> below each table. </t>
    </r>
  </si>
  <si>
    <t>1.1 Priority data</t>
  </si>
  <si>
    <t xml:space="preserve">The economic and accounting definitions are those of SNA 2008, ESA 2010, NACE Rev. 2 (2008) and the CPA Ver. 2.1 (2015).     </t>
  </si>
  <si>
    <t xml:space="preserve">The forest asset definitions of stocks and flows are those of SEEA Central Framework and the SEEA for Agriculture, Forestry and Fisheries, FAO/FRA 2015, the CPA Ver. 2.1 (2015) and the JFSQ 2020.  </t>
  </si>
  <si>
    <t>INDIC_FO</t>
  </si>
  <si>
    <t>FOR</t>
  </si>
  <si>
    <t>FAWS</t>
  </si>
  <si>
    <t>FNAWS</t>
  </si>
  <si>
    <t>OWL</t>
  </si>
  <si>
    <t>OWL_AWS</t>
  </si>
  <si>
    <t>OLWTC_AWS</t>
  </si>
  <si>
    <t>STK_FLOW</t>
  </si>
  <si>
    <t>STK_OP</t>
  </si>
  <si>
    <t>INCR</t>
  </si>
  <si>
    <t>DECR</t>
  </si>
  <si>
    <t>RCLAS</t>
  </si>
  <si>
    <t>BAL</t>
  </si>
  <si>
    <t>STK_CL</t>
  </si>
  <si>
    <t>Constants</t>
  </si>
  <si>
    <t>THS_HA</t>
  </si>
  <si>
    <t>FOR_ACC</t>
  </si>
  <si>
    <t>NAP</t>
  </si>
  <si>
    <t>INDUSE</t>
  </si>
  <si>
    <t>PROD_WD</t>
  </si>
  <si>
    <t>TOTAL</t>
  </si>
  <si>
    <t>TREESPEC</t>
  </si>
  <si>
    <t>GEO =&gt;</t>
  </si>
  <si>
    <t>TIME=&gt;</t>
  </si>
  <si>
    <t>(1)</t>
  </si>
  <si>
    <t>(2)</t>
  </si>
  <si>
    <t>MIO_NAC</t>
  </si>
  <si>
    <t>REVAL</t>
  </si>
  <si>
    <t>Statistical re-classification
 (+/-)</t>
  </si>
  <si>
    <t>(3)</t>
  </si>
  <si>
    <t>(4)</t>
  </si>
  <si>
    <t>(5)</t>
  </si>
  <si>
    <t>(6)</t>
  </si>
  <si>
    <t>THS_M3</t>
  </si>
  <si>
    <t>UNIT</t>
  </si>
  <si>
    <t>NAI</t>
  </si>
  <si>
    <t>RMOV</t>
  </si>
  <si>
    <t>LOSS</t>
  </si>
  <si>
    <t>Opening stocks
(December t-1)</t>
  </si>
  <si>
    <r>
      <t xml:space="preserve">       Forest trees (02.10.30) </t>
    </r>
    <r>
      <rPr>
        <b/>
        <vertAlign val="superscript"/>
        <sz val="11"/>
        <rFont val="Calibri"/>
        <family val="2"/>
        <scheme val="minor"/>
      </rPr>
      <t>(1)</t>
    </r>
  </si>
  <si>
    <r>
      <t xml:space="preserve">    Non-wood products (02.30) </t>
    </r>
    <r>
      <rPr>
        <b/>
        <vertAlign val="superscript"/>
        <sz val="11"/>
        <rFont val="Calibri"/>
        <family val="2"/>
        <scheme val="minor"/>
      </rPr>
      <t>(3)</t>
    </r>
  </si>
  <si>
    <r>
      <t xml:space="preserve">       Logs</t>
    </r>
    <r>
      <rPr>
        <b/>
        <sz val="11"/>
        <rFont val="Calibri"/>
        <family val="2"/>
        <scheme val="minor"/>
      </rPr>
      <t xml:space="preserve"> </t>
    </r>
    <r>
      <rPr>
        <b/>
        <vertAlign val="superscript"/>
        <sz val="11"/>
        <rFont val="Calibri"/>
        <family val="2"/>
        <scheme val="minor"/>
      </rPr>
      <t>(2)</t>
    </r>
  </si>
  <si>
    <r>
      <t xml:space="preserve">  Services characteristic of the forestry and logging activity </t>
    </r>
    <r>
      <rPr>
        <b/>
        <vertAlign val="superscript"/>
        <sz val="11"/>
        <rFont val="Calibri"/>
        <family val="2"/>
        <scheme val="minor"/>
      </rPr>
      <t>(4)</t>
    </r>
  </si>
  <si>
    <r>
      <t xml:space="preserve">  Other products from connected secondary activities in the local KAU </t>
    </r>
    <r>
      <rPr>
        <b/>
        <vertAlign val="superscript"/>
        <sz val="11"/>
        <rFont val="Calibri"/>
        <family val="2"/>
        <scheme val="minor"/>
      </rPr>
      <t>(5)</t>
    </r>
  </si>
  <si>
    <r>
      <t xml:space="preserve">    Trees, tree plants and forest tree seeds </t>
    </r>
    <r>
      <rPr>
        <b/>
        <vertAlign val="superscript"/>
        <sz val="11"/>
        <rFont val="Calibri"/>
        <family val="2"/>
        <scheme val="minor"/>
      </rPr>
      <t>(6)</t>
    </r>
  </si>
  <si>
    <r>
      <t xml:space="preserve">    Energy, lubricants </t>
    </r>
    <r>
      <rPr>
        <b/>
        <vertAlign val="superscript"/>
        <sz val="11"/>
        <rFont val="Calibri"/>
        <family val="2"/>
        <scheme val="minor"/>
      </rPr>
      <t>(7)</t>
    </r>
  </si>
  <si>
    <r>
      <t xml:space="preserve">    Plant protection products and pesticides </t>
    </r>
    <r>
      <rPr>
        <vertAlign val="superscript"/>
        <sz val="11"/>
        <rFont val="Calibri"/>
        <family val="2"/>
        <scheme val="minor"/>
      </rPr>
      <t>(8)</t>
    </r>
  </si>
  <si>
    <r>
      <t xml:space="preserve">    Services characteristic of the forestry and logging activity </t>
    </r>
    <r>
      <rPr>
        <b/>
        <vertAlign val="superscript"/>
        <sz val="11"/>
        <rFont val="Calibri"/>
        <family val="2"/>
        <scheme val="minor"/>
      </rPr>
      <t>(4)</t>
    </r>
  </si>
  <si>
    <r>
      <t xml:space="preserve">    Regular maintenance and repair of equipment </t>
    </r>
    <r>
      <rPr>
        <b/>
        <vertAlign val="superscript"/>
        <sz val="11"/>
        <rFont val="Calibri"/>
        <family val="2"/>
        <scheme val="minor"/>
      </rPr>
      <t>(9)</t>
    </r>
  </si>
  <si>
    <r>
      <t xml:space="preserve">  Net property income [D.4] </t>
    </r>
    <r>
      <rPr>
        <b/>
        <vertAlign val="superscript"/>
        <sz val="11"/>
        <rFont val="Calibri"/>
        <family val="2"/>
        <scheme val="minor"/>
      </rPr>
      <t>(10)</t>
    </r>
  </si>
  <si>
    <r>
      <t xml:space="preserve">  Work-in-progress on cultivated biological assets [AN.1221] </t>
    </r>
    <r>
      <rPr>
        <b/>
        <vertAlign val="superscript"/>
        <sz val="11"/>
        <rFont val="Calibri"/>
        <family val="2"/>
        <scheme val="minor"/>
      </rPr>
      <t>(11)</t>
    </r>
  </si>
  <si>
    <r>
      <rPr>
        <b/>
        <sz val="11"/>
        <rFont val="Calibri"/>
        <family val="2"/>
        <scheme val="minor"/>
      </rPr>
      <t>Total labour input</t>
    </r>
    <r>
      <rPr>
        <sz val="11"/>
        <rFont val="Calibri"/>
        <family val="2"/>
        <scheme val="minor"/>
      </rPr>
      <t xml:space="preserve"> [L] </t>
    </r>
    <r>
      <rPr>
        <b/>
        <sz val="11"/>
        <rFont val="Calibri"/>
        <family val="2"/>
        <scheme val="minor"/>
      </rPr>
      <t xml:space="preserve">(in 1000 </t>
    </r>
    <r>
      <rPr>
        <b/>
        <sz val="11"/>
        <color rgb="FFFF0000"/>
        <rFont val="Calibri"/>
        <family val="2"/>
        <scheme val="minor"/>
      </rPr>
      <t xml:space="preserve">harmonized </t>
    </r>
    <r>
      <rPr>
        <b/>
        <sz val="11"/>
        <rFont val="Calibri"/>
        <family val="2"/>
        <scheme val="minor"/>
      </rPr>
      <t xml:space="preserve">AWU) </t>
    </r>
    <r>
      <rPr>
        <b/>
        <vertAlign val="superscript"/>
        <sz val="11"/>
        <color rgb="FFFF0000"/>
        <rFont val="Calibri"/>
        <family val="2"/>
        <scheme val="minor"/>
      </rPr>
      <t>(12)</t>
    </r>
  </si>
  <si>
    <t>(7)</t>
  </si>
  <si>
    <t>(9)</t>
  </si>
  <si>
    <t>(10)</t>
  </si>
  <si>
    <t>(8)</t>
  </si>
  <si>
    <t>(11)</t>
  </si>
  <si>
    <t>(12)</t>
  </si>
  <si>
    <t>P1</t>
  </si>
  <si>
    <t>P12</t>
  </si>
  <si>
    <t>P1_GD</t>
  </si>
  <si>
    <t>P1_TR_PL</t>
  </si>
  <si>
    <t>P1_PL</t>
  </si>
  <si>
    <t>P1_TR</t>
  </si>
  <si>
    <t>P1_RW</t>
  </si>
  <si>
    <t>P1_RWIN</t>
  </si>
  <si>
    <t>P1_RWFW</t>
  </si>
  <si>
    <t>P1_NW</t>
  </si>
  <si>
    <t>P1_SERV</t>
  </si>
  <si>
    <t>P1_SEC</t>
  </si>
  <si>
    <t>P1_O</t>
  </si>
  <si>
    <t>P2</t>
  </si>
  <si>
    <t>P2_GD</t>
  </si>
  <si>
    <t>P2_TR_PL</t>
  </si>
  <si>
    <t>P2_NRG</t>
  </si>
  <si>
    <t>P2_FERT</t>
  </si>
  <si>
    <t>P2_PPP</t>
  </si>
  <si>
    <t>P2_SERV</t>
  </si>
  <si>
    <t>P2_FL</t>
  </si>
  <si>
    <t>P2_MREQ</t>
  </si>
  <si>
    <t>P2_MBL</t>
  </si>
  <si>
    <t>P2_FISIM</t>
  </si>
  <si>
    <t>P2_O</t>
  </si>
  <si>
    <t>B1G</t>
  </si>
  <si>
    <t>P51C</t>
  </si>
  <si>
    <t>B1N</t>
  </si>
  <si>
    <t>D29</t>
  </si>
  <si>
    <t>D39</t>
  </si>
  <si>
    <t>D1</t>
  </si>
  <si>
    <t>B2A3N</t>
  </si>
  <si>
    <t>D4</t>
  </si>
  <si>
    <t>B4N</t>
  </si>
  <si>
    <t>P51G</t>
  </si>
  <si>
    <t>P51G_BL</t>
  </si>
  <si>
    <t>P51G_EQ</t>
  </si>
  <si>
    <t>P51G_O</t>
  </si>
  <si>
    <t>P51N</t>
  </si>
  <si>
    <t>P52</t>
  </si>
  <si>
    <t>P52_PRO</t>
  </si>
  <si>
    <t>P52_O</t>
  </si>
  <si>
    <t>D9</t>
  </si>
  <si>
    <t>THS_AWU</t>
  </si>
  <si>
    <t>Thousand AWU</t>
  </si>
  <si>
    <t>A02</t>
  </si>
  <si>
    <t>P11</t>
  </si>
  <si>
    <t>P13</t>
  </si>
  <si>
    <t>P1_S14</t>
  </si>
  <si>
    <t>Other Industries
(if any)</t>
  </si>
  <si>
    <t>Total supply
(at purchasers' prices)</t>
  </si>
  <si>
    <t>SUP</t>
  </si>
  <si>
    <t>TOT_X_A02</t>
  </si>
  <si>
    <t>P7</t>
  </si>
  <si>
    <t>D21X31</t>
  </si>
  <si>
    <t>TS_PP</t>
  </si>
  <si>
    <t>Country:</t>
  </si>
  <si>
    <t>Year:</t>
  </si>
  <si>
    <t>(a) Timber on wooded land, in 1000 m3 over bark</t>
  </si>
  <si>
    <r>
      <rPr>
        <i/>
        <sz val="11"/>
        <color theme="1"/>
        <rFont val="Calibri"/>
        <family val="2"/>
        <scheme val="minor"/>
      </rPr>
      <t>of which:</t>
    </r>
    <r>
      <rPr>
        <sz val="11"/>
        <color theme="1"/>
        <rFont val="Calibri"/>
        <family val="2"/>
        <scheme val="minor"/>
      </rPr>
      <t xml:space="preserve"> Households [S.14]</t>
    </r>
  </si>
  <si>
    <t>Total use
(at purchasers' prices)</t>
  </si>
  <si>
    <t>Output by economic type and institutional producing sector, in million national currency
Forestry and logging industry only</t>
  </si>
  <si>
    <t>P3</t>
  </si>
  <si>
    <t>P5</t>
  </si>
  <si>
    <t>P6</t>
  </si>
  <si>
    <t>TU_PP</t>
  </si>
  <si>
    <t>TS</t>
  </si>
  <si>
    <t>RW</t>
  </si>
  <si>
    <t>RW_IN</t>
  </si>
  <si>
    <t>CONIF</t>
  </si>
  <si>
    <t>NCONIF</t>
  </si>
  <si>
    <t>NC_TRO</t>
  </si>
  <si>
    <t>RW_FW</t>
  </si>
  <si>
    <t>P3_P5</t>
  </si>
  <si>
    <t>TU</t>
  </si>
  <si>
    <r>
      <t xml:space="preserve">in million national currency </t>
    </r>
    <r>
      <rPr>
        <sz val="12"/>
        <rFont val="Calibri"/>
        <family val="2"/>
        <scheme val="minor"/>
      </rPr>
      <t xml:space="preserve"> [former Table 3c]
Forestry and logging industry only</t>
    </r>
  </si>
  <si>
    <t>http://ec.europa.eu/eurostat/web/forestry/methodology</t>
  </si>
  <si>
    <t xml:space="preserve"> INDEX - STRUCTURE OF THE QUESTIONNAIRE</t>
  </si>
  <si>
    <t>I. Basic information</t>
  </si>
  <si>
    <t>TITLE</t>
  </si>
  <si>
    <t>TYPE</t>
  </si>
  <si>
    <t>Index</t>
  </si>
  <si>
    <t>Structure of the questionnaire</t>
  </si>
  <si>
    <t>for information</t>
  </si>
  <si>
    <t xml:space="preserve">Basic instructions </t>
  </si>
  <si>
    <t>Basic instructions</t>
  </si>
  <si>
    <t>for reading before filling in the questionnaire</t>
  </si>
  <si>
    <t>II. Reporting data (To be filled in by the country)</t>
  </si>
  <si>
    <t>Country and data collection definition. Administrative data.</t>
  </si>
  <si>
    <t>For filling in</t>
  </si>
  <si>
    <t>ErrorLog</t>
  </si>
  <si>
    <t>Validation result. List of errors and warnings revealed by the validation process</t>
  </si>
  <si>
    <t>For consultation</t>
  </si>
  <si>
    <t>A 1b</t>
  </si>
  <si>
    <t>Area of wooded land, in 1000 ha</t>
  </si>
  <si>
    <t>Area of wooded land, in million national currency</t>
  </si>
  <si>
    <t>Timber on wooded land, in 1000 m3 over bark</t>
  </si>
  <si>
    <t xml:space="preserve">Timber on wooded land, in million national currency </t>
  </si>
  <si>
    <r>
      <rPr>
        <b/>
        <sz val="10"/>
        <rFont val="Arial"/>
        <family val="2"/>
      </rPr>
      <t>Core Table</t>
    </r>
    <r>
      <rPr>
        <sz val="10"/>
        <rFont val="Arial"/>
        <family val="2"/>
      </rPr>
      <t xml:space="preserve"> - For filling in</t>
    </r>
  </si>
  <si>
    <t>Use of wood in the rough by all industries, in million national currency</t>
  </si>
  <si>
    <t>Supply of wood in the rough by all industries, in million national currency</t>
  </si>
  <si>
    <t>Supply of wood in the rough by all industries, in 1000 m3 over bark</t>
  </si>
  <si>
    <t>Use of wood in the rough by all industries, in 1000 m3 over bark</t>
  </si>
  <si>
    <t>TABLE B2 - OUTPUT OF THE FORESTRY AND LOGGING INDUSTRY BY  TYPE</t>
  </si>
  <si>
    <t>TABLE B3 - MONETARY SUPPLY AND USE OF WOOD IN THE ROUGH</t>
  </si>
  <si>
    <t xml:space="preserve">For filling in. </t>
  </si>
  <si>
    <t>Output of the forestry and logging industry by economic type and institutional producing sector</t>
  </si>
  <si>
    <t>1 -  How to fill in the data sheets of the questionnaire</t>
  </si>
  <si>
    <t>1. How to fill in the data sheets of the questionnaire</t>
  </si>
  <si>
    <r>
      <t xml:space="preserve">The tabs for </t>
    </r>
    <r>
      <rPr>
        <b/>
        <sz val="11"/>
        <rFont val="Arial"/>
        <family val="2"/>
      </rPr>
      <t>core tables are highlighted in green</t>
    </r>
    <r>
      <rPr>
        <sz val="11"/>
        <rFont val="Arial"/>
        <family val="2"/>
      </rPr>
      <t>.</t>
    </r>
  </si>
  <si>
    <t xml:space="preserve">    '- Dotted cells are automatically calculated by means of formulas.</t>
  </si>
  <si>
    <t xml:space="preserve"> Please do not modify the formulas provided in the table. </t>
  </si>
  <si>
    <t>In each table:.</t>
  </si>
  <si>
    <t xml:space="preserve">    '- White cells are lower priority information.</t>
  </si>
  <si>
    <r>
      <t xml:space="preserve">    '- Cells shaded in grey are </t>
    </r>
    <r>
      <rPr>
        <b/>
        <sz val="11"/>
        <rFont val="Arial"/>
        <family val="2"/>
      </rPr>
      <t>priority</t>
    </r>
    <r>
      <rPr>
        <sz val="11"/>
        <rFont val="Arial"/>
        <family val="2"/>
      </rPr>
      <t xml:space="preserve"> information to be reported. Please fill in these cells first.</t>
    </r>
  </si>
  <si>
    <t>1.3 Data sources</t>
  </si>
  <si>
    <t xml:space="preserve">    1.1 Priority data</t>
  </si>
  <si>
    <t>1.2 Reporting conventions</t>
  </si>
  <si>
    <t xml:space="preserve">    1.2 Reporting conventions</t>
  </si>
  <si>
    <t xml:space="preserve">    1.3 Data sources</t>
  </si>
  <si>
    <t>EXPLANATORY FOOTNOTES</t>
  </si>
  <si>
    <t>All data sheets</t>
  </si>
  <si>
    <t>v01m19</t>
  </si>
  <si>
    <t>Standard footnotes</t>
  </si>
  <si>
    <t>Explanatory
footnote</t>
  </si>
  <si>
    <r>
      <t xml:space="preserve">Other land with tree cover available for wood supply </t>
    </r>
    <r>
      <rPr>
        <b/>
        <vertAlign val="superscript"/>
        <sz val="10"/>
        <color theme="1"/>
        <rFont val="Calibri"/>
        <family val="2"/>
        <scheme val="minor"/>
      </rPr>
      <t>(1)</t>
    </r>
  </si>
  <si>
    <t xml:space="preserve">       1</t>
  </si>
  <si>
    <t xml:space="preserve">       1.1</t>
  </si>
  <si>
    <t xml:space="preserve">       1.2</t>
  </si>
  <si>
    <t xml:space="preserve">       2</t>
  </si>
  <si>
    <t xml:space="preserve">       2.1</t>
  </si>
  <si>
    <t xml:space="preserve">      3</t>
  </si>
  <si>
    <r>
      <t>Net increment</t>
    </r>
    <r>
      <rPr>
        <b/>
        <vertAlign val="superscript"/>
        <sz val="10"/>
        <color theme="1"/>
        <rFont val="Calibri"/>
        <family val="2"/>
        <scheme val="minor"/>
      </rPr>
      <t xml:space="preserve"> (4)</t>
    </r>
    <r>
      <rPr>
        <b/>
        <sz val="10"/>
        <color theme="1"/>
        <rFont val="Calibri"/>
        <family val="2"/>
        <scheme val="minor"/>
      </rPr>
      <t xml:space="preserve"> </t>
    </r>
  </si>
  <si>
    <r>
      <t>Removals</t>
    </r>
    <r>
      <rPr>
        <b/>
        <vertAlign val="superscript"/>
        <sz val="10"/>
        <color theme="1"/>
        <rFont val="Calibri"/>
        <family val="2"/>
        <scheme val="minor"/>
      </rPr>
      <t xml:space="preserve"> (5)</t>
    </r>
  </si>
  <si>
    <r>
      <t xml:space="preserve">Irretrievable losses </t>
    </r>
    <r>
      <rPr>
        <b/>
        <vertAlign val="superscript"/>
        <sz val="10"/>
        <color theme="1"/>
        <rFont val="Calibri"/>
        <family val="2"/>
        <scheme val="minor"/>
      </rPr>
      <t xml:space="preserve">(6)  </t>
    </r>
  </si>
  <si>
    <r>
      <t xml:space="preserve">Opening stocks </t>
    </r>
    <r>
      <rPr>
        <b/>
        <vertAlign val="superscript"/>
        <sz val="10"/>
        <color theme="1"/>
        <rFont val="Calibri"/>
        <family val="2"/>
        <scheme val="minor"/>
      </rPr>
      <t>(3)</t>
    </r>
    <r>
      <rPr>
        <b/>
        <sz val="10"/>
        <color theme="1"/>
        <rFont val="Calibri"/>
        <family val="2"/>
        <scheme val="minor"/>
      </rPr>
      <t xml:space="preserve"> (December t-1)</t>
    </r>
  </si>
  <si>
    <r>
      <t xml:space="preserve">Balancing item </t>
    </r>
    <r>
      <rPr>
        <b/>
        <vertAlign val="superscript"/>
        <sz val="10"/>
        <color theme="1"/>
        <rFont val="Calibri"/>
        <family val="2"/>
        <scheme val="minor"/>
      </rPr>
      <t xml:space="preserve">(2)
</t>
    </r>
    <r>
      <rPr>
        <b/>
        <sz val="10"/>
        <color theme="1"/>
        <rFont val="Calibri"/>
        <family val="2"/>
        <scheme val="minor"/>
      </rPr>
      <t>(+/-)</t>
    </r>
  </si>
  <si>
    <r>
      <t xml:space="preserve">Closing stocks </t>
    </r>
    <r>
      <rPr>
        <b/>
        <vertAlign val="superscript"/>
        <sz val="10"/>
        <color theme="1"/>
        <rFont val="Calibri"/>
        <family val="2"/>
        <scheme val="minor"/>
      </rPr>
      <t>(3)</t>
    </r>
    <r>
      <rPr>
        <b/>
        <sz val="10"/>
        <color theme="1"/>
        <rFont val="Calibri"/>
        <family val="2"/>
        <scheme val="minor"/>
      </rPr>
      <t xml:space="preserve"> (December t)</t>
    </r>
  </si>
  <si>
    <r>
      <t>Removals</t>
    </r>
    <r>
      <rPr>
        <b/>
        <vertAlign val="superscript"/>
        <sz val="10"/>
        <color theme="1"/>
        <rFont val="Calibri"/>
        <family val="2"/>
        <scheme val="minor"/>
      </rPr>
      <t xml:space="preserve"> (3)</t>
    </r>
  </si>
  <si>
    <t>Add footnotes/flags columns (priority sheets)</t>
  </si>
  <si>
    <t>Add footnotes/flags columns non-priority sheets)</t>
  </si>
  <si>
    <t>v02m19</t>
  </si>
  <si>
    <t>Sent to VV for comments</t>
  </si>
  <si>
    <t>Forestry and logging industry
 (Division 02)
(if any)</t>
  </si>
  <si>
    <t>Footnotes list</t>
  </si>
  <si>
    <t>List of country-specific explanatory footnotes</t>
  </si>
  <si>
    <t xml:space="preserve">Flags (footnote symbols) should be entered in the reporting tables in the footnote columns, next to the value cell. There are two types of footnotes: </t>
  </si>
  <si>
    <t>- Letters for standard footnotes (as defined by Eurostat)</t>
  </si>
  <si>
    <t xml:space="preserve">- Numbers for country-specific footnotes (to be defined by the data compilers). </t>
  </si>
  <si>
    <t>The following footnotes will be used for the automatic data processing and data dissemination. Hence, they cannot be changed:</t>
  </si>
  <si>
    <t xml:space="preserve">To include standard footnotes use the drop-down menu. </t>
  </si>
  <si>
    <t>The country-specific footnotes can be used for any meaning beyond the pre-defined footnotes.</t>
  </si>
  <si>
    <t>To include a country-specific footnote, please first insert the text in the “Footnote list” sheet starting from number 1. Then in the data table please select the corresponding footnote reference number from the drop-down menu in the footnote column next to the value cell. The text you entered in the “Footnote list” sheet will then appear automatically next to the footnote reference number. The same explanatory footnote can be chosen for all the values for which the same explanation applies. If by mistake a number is chosen from the drop-down menu, it is sufficient to press the key delete to clean the cell.</t>
  </si>
  <si>
    <t xml:space="preserve">Please do not report footnotes that elaborate on e.g. source data and compilation methods; these are to be described in the quality report and the metadata sheets. </t>
  </si>
  <si>
    <t>2.1 Standard footnotes</t>
  </si>
  <si>
    <t>2.2 Country-specific explanatory footnotes</t>
  </si>
  <si>
    <t>3. Definitions</t>
  </si>
  <si>
    <t>4. Data transmission</t>
  </si>
  <si>
    <t>It is possible to insert decimal numbers. Please notice Eurostat will publish only up top two decimal places</t>
  </si>
  <si>
    <t>FOOTNOTES:</t>
  </si>
  <si>
    <t xml:space="preserve">- Payments for hunting and fishing permits may be considered to be taxes if they are collected by government. The practice followed by  national accounts in each country varies and should be followed to avoid any double counting.  
However, when permits for recreational hunting or fishing are issued by private landowners (in this case forest owners), their sales will generate a type of revenue. For the recording of the revenue from the sales of such permits, please follow the practice of national accounts in your country. It could be recorded under 5.1 "Property income" in certain cases, as described in ESA 2010, para 15.27 (a). 
</t>
  </si>
  <si>
    <t>- Every national statistical institute (its national accounts or government finance statistics department) needs to compile and regularly update: (i) a list of the general government entities by economic activity (NACE) and (ii) a list of the government-controlled units classified outside the general government sector ('public corporations') by economic activity (NACE). The general government sector entities are non-market units and the majority of their output is non-market output, while public corporations (entities controlled by government, but classified outside the general government sector) can only produce market output. This is relevant for public forests (forests controlled by the state) and data compilers should use this guidance to confirm to which unit and which sector such forests have been classified in the national accounts.</t>
  </si>
  <si>
    <t>62</t>
  </si>
  <si>
    <t>63</t>
  </si>
  <si>
    <t>61</t>
  </si>
  <si>
    <t>Imports (CIF)</t>
  </si>
  <si>
    <t>Total supply (at basic prices)</t>
  </si>
  <si>
    <t>Trade and transport margins</t>
  </si>
  <si>
    <t>TS_BP</t>
  </si>
  <si>
    <t>OTTM</t>
  </si>
  <si>
    <t xml:space="preserve">This EXCEL workbook is the questionnaire. </t>
  </si>
  <si>
    <t>VERY IMPORTANT: Please do not delete or add rows to any of the tables in this questionnaire</t>
  </si>
  <si>
    <t>Should you need more space to fill in the textual cells (Data sources, Comments on the compilation of the table, etc) please make the rows higher to expand the text area.</t>
  </si>
  <si>
    <t>Apply comments by VV.</t>
  </si>
  <si>
    <t>v03</t>
  </si>
  <si>
    <t>Delete macros, resolve comments in yellow from version V02m19. Add missing columns in table B 3a.</t>
  </si>
  <si>
    <t>TABLE A 1 - WOODED LAND</t>
  </si>
  <si>
    <t>TABLE A2 - TIMBER</t>
  </si>
  <si>
    <t>TABLE B1 - ECONOMIC AGGREGATES OF THE FORESTRY AND LOGGING INDUSTRY</t>
  </si>
  <si>
    <t>Economic aggregates of the forestry and logging industry</t>
  </si>
  <si>
    <t>TABLES C1 - PHYSICAL SUPPLY AND USE OF WOOD IN THE ROUGH</t>
  </si>
  <si>
    <t>Apply new comments by VV (mail 30/07/2021)</t>
  </si>
  <si>
    <t>Several sheets</t>
  </si>
  <si>
    <t xml:space="preserve">- Worksheet INDEX: 
o We should probable remove table A1b (land in monetary) from the list of core tables. Reason: in the legislative proposal that we are working on and which is based on EFA, this table is not included among ‘core’ (upon request by MS). I think the easiest way would be just to change the colour coding, the position of the table could stay the same. (any views on this?)
o Cell D24 – name of table seems unfinished in the hyperlink
o Cell C30 – should read ‘TABLES C1 - PHYSICAL SUPPLY AND USE OF WOOD IN THE ROUGH’
o Cell C33 – error log – this functionality would be very helpful if feasible to implement in the time we have
- Worksheet basic instruction:
o Row 51 needs expanding (make it higher) as the last word is missing (not visible).
o Row 65: ‘Please do not report footnotes that elaborate on e.g. source data and compilation methods; these are to be described in the quality report and the metadata sheets.’ – this would be best practice; however, EFA does not have QR or country metadata sheet (and we will might not be ready with them by the launch of the 2022 EFA data collection) – to be discussed with Monika
o All text under the heading Definitions – could you please flag it ‘for further development; for now? The issue is that 1) those references actually use different definitions for some assets; 2) we are probably moving to FAO-FRA 2020 in the legal act (which makes almost no practical difference in terms of content, but still to have a recent reference); and 3) in reality, the SEEA Agriculture and forestry uses the definitions of SEEA Central framework, so that reference can be deleted from definitions; 4) we keep referring to CPA 2015 in EFA; however that does not seem to be the correct reference. It should read CPA ver.2.1 CPA Ver. 2.1 - CPA - Eurostat (europa.eu)
o Row 80: I don’t understand why XXXXX_EFADATA_A – is it not EFA_ACC_A? (in any case, we should align with ongoing work on the legal act. There A&amp;A are proposing to call it only “forest accounts” – so we could drop the E from the acronym (?)
o Row 94: the hyperlink leads to the “waste” methodology” 
o Row 96: this info is best practice; however, for now we do not have an EFA manual, hence we need to put this text about guidelines on hold. We will add it once EFA manual is ready 
o All Tables A except for 1Ab (i.e. except for the one that is not core anymore), we will need to change the colour coding – grey, to align with the new legal act. Grey cells would be as follows:
Description  
 Opening area (December t-1)
   Forest  
     Forest available for wood supply  
     Forest not available for wood supply  
   Other wooded land  
     Of which available for wood supply  
   Other land with tree cover available for wood supply *1  
o In table A1b all cells would be white (as lower priority). Cell with formulas would remain dotted (but white, not grey).
o Table A2a – row 31, footnote 5 removals – could you please flag it for further development? We say removals are like in JFSQ; however, JFSQ is underbark, hence we probably need to add a statement “conversion to overbark is needed, if applicable” or something along those lines.
</t>
  </si>
  <si>
    <t>Link to Error</t>
  </si>
  <si>
    <t>Validation Rule</t>
  </si>
  <si>
    <t>Sheet</t>
  </si>
  <si>
    <t>Severity</t>
  </si>
  <si>
    <t>Former Color</t>
  </si>
  <si>
    <t>Sheet Name</t>
  </si>
  <si>
    <t>Top Left Cell</t>
  </si>
  <si>
    <t>Bottom Right Cell</t>
  </si>
  <si>
    <t>Row Step</t>
  </si>
  <si>
    <t>Column Step</t>
  </si>
  <si>
    <t>AB9</t>
  </si>
  <si>
    <t>H9</t>
  </si>
  <si>
    <t>X9</t>
  </si>
  <si>
    <t>Error</t>
  </si>
  <si>
    <t>List of Cells
 (first block)</t>
  </si>
  <si>
    <t>First Total Cell (first block)</t>
  </si>
  <si>
    <t>Last Total Cell
(Last block)</t>
  </si>
  <si>
    <t>Row Block Repetition Step</t>
  </si>
  <si>
    <t>Column Block Repetition Step</t>
  </si>
  <si>
    <t>Greater or Equal</t>
  </si>
  <si>
    <t>Valid Tolerance</t>
  </si>
  <si>
    <t>Only if all data is available</t>
  </si>
  <si>
    <t>Non compliance Is Valid If Footnote Exists</t>
  </si>
  <si>
    <t>Footnote Shift From Value</t>
  </si>
  <si>
    <t>Display text in error</t>
  </si>
  <si>
    <t>EQ</t>
  </si>
  <si>
    <t>YES</t>
  </si>
  <si>
    <t>GE</t>
  </si>
  <si>
    <t>Must be &gt; 0 for a not relevant dimension. Else you get an infinite loop</t>
  </si>
  <si>
    <t>EQ or GE or GT</t>
  </si>
  <si>
    <t>GT does not admit Tolerance</t>
  </si>
  <si>
    <t>NO or YES</t>
  </si>
  <si>
    <t>Not Applicable if the previous column is "NO"</t>
  </si>
  <si>
    <t>This sheet is meant to define the validation for summations in a row or in a column.</t>
  </si>
  <si>
    <t>- A block is defined as a sequence of addendums in the same row or column</t>
  </si>
  <si>
    <t>- Only the first block must be explicitly defined</t>
  </si>
  <si>
    <t>- The block can be repeated at regular patterns through rows and columns at the same time</t>
  </si>
  <si>
    <t>PARAMETRES</t>
  </si>
  <si>
    <t>Name of the sheet to be validated (e.g. Table 1)</t>
  </si>
  <si>
    <t>First cell in the first block to be validated</t>
  </si>
  <si>
    <t>First TotalCell (first block)</t>
  </si>
  <si>
    <t>Last TotalCell (Last block)</t>
  </si>
  <si>
    <t>Valid Threshold</t>
  </si>
  <si>
    <t>Valid values: EQ (Strictly equal); GE (Greater or Equal); GT (Strictly greater - No threshold will be considered)</t>
  </si>
  <si>
    <t>Empty Is Valid If Footnote Exists</t>
  </si>
  <si>
    <t>E9</t>
  </si>
  <si>
    <t>E10</t>
  </si>
  <si>
    <t>D15</t>
  </si>
  <si>
    <t>D23</t>
  </si>
  <si>
    <t>TopLeftCell</t>
  </si>
  <si>
    <t>BottomRightCell</t>
  </si>
  <si>
    <t>RowStep</t>
  </si>
  <si>
    <t>ColumnStep</t>
  </si>
  <si>
    <t>v04m19</t>
  </si>
  <si>
    <t>Add macros version 19</t>
  </si>
  <si>
    <t>H10,H11</t>
  </si>
  <si>
    <t>T9</t>
  </si>
  <si>
    <t>Value for Forest must be equal to the sum of values for FAWS and FNAWS</t>
  </si>
  <si>
    <t>AB10,AB11</t>
  </si>
  <si>
    <t>H13</t>
  </si>
  <si>
    <t>H12</t>
  </si>
  <si>
    <t>T12</t>
  </si>
  <si>
    <t>Value for Other Wooded Land must be greater or equal to OWLAWS</t>
  </si>
  <si>
    <t>AB12</t>
  </si>
  <si>
    <t>AB13</t>
  </si>
  <si>
    <t>AF13</t>
  </si>
  <si>
    <t>AF12</t>
  </si>
  <si>
    <t>AF10,AF11</t>
  </si>
  <si>
    <t>AF9</t>
  </si>
  <si>
    <t>AJ9</t>
  </si>
  <si>
    <t>AJ10,AJ11</t>
  </si>
  <si>
    <t>AJ12</t>
  </si>
  <si>
    <t>AJ13</t>
  </si>
  <si>
    <t>D17</t>
  </si>
  <si>
    <t>Notice "Telephone" and "unit " are not mandatory</t>
  </si>
  <si>
    <t>X12</t>
  </si>
  <si>
    <t>P9</t>
  </si>
  <si>
    <t>P14</t>
  </si>
  <si>
    <t>T14</t>
  </si>
  <si>
    <t>Table B 1 (Former table 3c) Economic aggregates of the forestry and logging industry</t>
  </si>
  <si>
    <t>H11,H19,H20,H21</t>
  </si>
  <si>
    <t>Total Output must be equal to the sum of subitems (1.1 + 1.2 + 1.3 + 1.4)</t>
  </si>
  <si>
    <t>H12,H15,H18</t>
  </si>
  <si>
    <t>H11</t>
  </si>
  <si>
    <t>Output of goods must be equal to the sum of subitems (1.1.1 + 1.1.2 + 1.1.4)</t>
  </si>
  <si>
    <t>H13,H14</t>
  </si>
  <si>
    <t>Output of Trees, tree plants and forest tree seeds must be equal to the sum of subitems (1.1.1.1 + 1.1.1.2)</t>
  </si>
  <si>
    <t>H16,H17</t>
  </si>
  <si>
    <t>H15</t>
  </si>
  <si>
    <t>Output of Wood in the rough must be equal to the sum of subitems (1.1.2.1 + 1.1.2.2)</t>
  </si>
  <si>
    <t>H23,H28,H33</t>
  </si>
  <si>
    <t>H22</t>
  </si>
  <si>
    <t>Intermediate consumption must be equal to the sum of subitems (2.1 + 2.2 + 2.3)</t>
  </si>
  <si>
    <t>H24,H25,H26,H27</t>
  </si>
  <si>
    <t>H23</t>
  </si>
  <si>
    <t>H29,H30,H31,H32</t>
  </si>
  <si>
    <t>H28</t>
  </si>
  <si>
    <t>Intermediate consumption of services must be equal to the sum of subitems (2.2.1 + 2.2.2 + 2.2.3 + 2.2.4)</t>
  </si>
  <si>
    <t>Intermediate consumption of goods must be equal to the sum of subitems (2.1.1 + 2.1.2 + 2.1.3 + 2.1.4)</t>
  </si>
  <si>
    <t xml:space="preserve">H34,H22 </t>
  </si>
  <si>
    <t>H34</t>
  </si>
  <si>
    <t>H35,H36</t>
  </si>
  <si>
    <t>GVA must be equal to the sum of net value added and consumption of fixed capital</t>
  </si>
  <si>
    <t>Output must be equal to the sum of intermediate consumption and GVA</t>
  </si>
  <si>
    <t>H36,H38,H39</t>
  </si>
  <si>
    <t>H39</t>
  </si>
  <si>
    <t>H40,H41</t>
  </si>
  <si>
    <t>Factor income must be equal to the subitems 4.1 + 5</t>
  </si>
  <si>
    <t>H41,H42</t>
  </si>
  <si>
    <t>H43</t>
  </si>
  <si>
    <t>Net entrepreneurial income must be equal to the sum of 5 + 5.1</t>
  </si>
  <si>
    <t>H45,H46,H47,H48</t>
  </si>
  <si>
    <t>H44</t>
  </si>
  <si>
    <t>Gross fixed capital formation must be equal to the sum of subitems 6.1 + 6.2 + 6.3 + 6.4</t>
  </si>
  <si>
    <t>H49,H35</t>
  </si>
  <si>
    <t>Gross fixed capital formation must be equal to the sum of the subitems 7 + 3.1</t>
  </si>
  <si>
    <t>H51,H52</t>
  </si>
  <si>
    <t>H50</t>
  </si>
  <si>
    <t>Changes in inventories must be equal to the sum of the subitems 8.1 + 8.2</t>
  </si>
  <si>
    <t>H56</t>
  </si>
  <si>
    <t>H59</t>
  </si>
  <si>
    <t>Employment of self-employed must be smaller or equal than total labour input</t>
  </si>
  <si>
    <t>Start Validation sheets (SSS) definitions</t>
  </si>
  <si>
    <t>CDD, VV</t>
  </si>
  <si>
    <t>EFA A 1a</t>
  </si>
  <si>
    <t>EFA A 2a</t>
  </si>
  <si>
    <t>EFA A 2b</t>
  </si>
  <si>
    <t xml:space="preserve">EFA B 1 </t>
  </si>
  <si>
    <t>EFA B 2</t>
  </si>
  <si>
    <t>EFA B 3a</t>
  </si>
  <si>
    <t>EFA B 3b</t>
  </si>
  <si>
    <t>EFA C 1a</t>
  </si>
  <si>
    <t>EFA C 1b</t>
  </si>
  <si>
    <t>EFA A 1b</t>
  </si>
  <si>
    <t>EFA B 1</t>
  </si>
  <si>
    <t>VV</t>
  </si>
  <si>
    <t>Apply remaining outstanding comments that are feasible from short term and important.</t>
  </si>
  <si>
    <t>Table of contents (row 13-20) and row 82</t>
  </si>
  <si>
    <t>Table of contents corrected; text explaining how to report reference year in EDAMIS added</t>
  </si>
  <si>
    <t>2. Flags</t>
  </si>
  <si>
    <r>
      <t xml:space="preserve">The completed workbook is to be returned via </t>
    </r>
    <r>
      <rPr>
        <b/>
        <sz val="11"/>
        <color rgb="FFFF0000"/>
        <rFont val="Arial"/>
        <family val="2"/>
      </rPr>
      <t>https://webgate.ec.europa.eu/edamis</t>
    </r>
    <r>
      <rPr>
        <sz val="11"/>
        <color theme="1"/>
        <rFont val="Arial"/>
        <family val="2"/>
      </rPr>
      <t>, the secure eDAMIS system, indicating the domain</t>
    </r>
    <r>
      <rPr>
        <sz val="11"/>
        <color rgb="FFFF0000"/>
        <rFont val="Arial"/>
        <family val="2"/>
      </rPr>
      <t xml:space="preserve"> “EFA” and the dataset “EFA_ACC_A”</t>
    </r>
    <r>
      <rPr>
        <sz val="11"/>
        <color theme="1"/>
        <rFont val="Arial"/>
        <family val="2"/>
      </rPr>
      <t xml:space="preserve">. Please enter in the </t>
    </r>
    <r>
      <rPr>
        <sz val="11"/>
        <color rgb="FFFF0000"/>
        <rFont val="Arial"/>
        <family val="2"/>
      </rPr>
      <t>eDAMIS field “year” the reference year for which the data are reported for, not the current calendar year nor the current data collection year</t>
    </r>
    <r>
      <rPr>
        <sz val="11"/>
        <color theme="1"/>
        <rFont val="Arial"/>
        <family val="2"/>
      </rPr>
      <t>. (i.e. if you are submitting dataset for reference years 2019, 2018 and 2017, please enter in the eDAMIS field “year” these reference years for each dataset respectively.
Access the system with your CIRCABC User-ID and password. After filling all dataset details, eDAMIS will automatically name submitted EFA files as "</t>
    </r>
    <r>
      <rPr>
        <sz val="11"/>
        <color rgb="FFFF0000"/>
        <rFont val="Arial"/>
        <family val="2"/>
      </rPr>
      <t>EFA_ACC_A_cc_yyyy_V00x</t>
    </r>
    <r>
      <rPr>
        <sz val="11"/>
        <color theme="1"/>
        <rFont val="Arial"/>
        <family val="2"/>
      </rPr>
      <t xml:space="preserve">" where cc is the country code, yyyy the reference year and x the version. 
</t>
    </r>
  </si>
  <si>
    <t>5. Methodology and questions</t>
  </si>
  <si>
    <t xml:space="preserve">    2.1 Standard footnotes</t>
  </si>
  <si>
    <t xml:space="preserve">    2.2 Country-specific explanatory footnotes</t>
  </si>
  <si>
    <t xml:space="preserve"> (blank/empty cell)</t>
  </si>
  <si>
    <t>SOURCE_TABLE</t>
  </si>
  <si>
    <t>A_1A</t>
  </si>
  <si>
    <t>A_1B</t>
  </si>
  <si>
    <t>A_2A</t>
  </si>
  <si>
    <t>A_2B</t>
  </si>
  <si>
    <t>B_1</t>
  </si>
  <si>
    <t>B_2</t>
  </si>
  <si>
    <t>C_1A</t>
  </si>
  <si>
    <t>C_1B</t>
  </si>
  <si>
    <t>P51G_PRP</t>
  </si>
  <si>
    <t>EMP_DC</t>
  </si>
  <si>
    <t>SELF_DC</t>
  </si>
  <si>
    <t>B_3A</t>
  </si>
  <si>
    <t>B_3B</t>
  </si>
  <si>
    <t>V07m19</t>
  </si>
  <si>
    <t>Uppercase in source_table codes</t>
  </si>
  <si>
    <t>EFA B 3a, EFA B3b</t>
  </si>
  <si>
    <t>C26</t>
  </si>
  <si>
    <t>Codes cannot contain lower case character. Reported by B1.</t>
  </si>
  <si>
    <t>The questionnaire has built-in automated checks to verify internal consistency of reported data (e.g. sums across rows and columns, as applicable), using macro functions.</t>
  </si>
  <si>
    <r>
      <t xml:space="preserve">To run the consistency checks </t>
    </r>
    <r>
      <rPr>
        <b/>
        <sz val="11"/>
        <rFont val="Arial"/>
        <family val="2"/>
      </rPr>
      <t>it is crucial that macros are enabled in the questionnaire</t>
    </r>
    <r>
      <rPr>
        <sz val="11"/>
        <rFont val="Arial"/>
        <family val="2"/>
      </rPr>
      <t xml:space="preserve">. This can be done via </t>
    </r>
    <r>
      <rPr>
        <b/>
        <sz val="11"/>
        <rFont val="Arial"/>
        <family val="2"/>
      </rPr>
      <t xml:space="preserve">button 'Enable Content' </t>
    </r>
    <r>
      <rPr>
        <sz val="11"/>
        <rFont val="Arial"/>
        <family val="2"/>
      </rPr>
      <t>in the yellow bar in the top part of the excel file.</t>
    </r>
  </si>
  <si>
    <t>1.4 Built-in consistency checks</t>
  </si>
  <si>
    <t xml:space="preserve">    1.4 Built-in consistency checks</t>
  </si>
  <si>
    <t xml:space="preserve">    1.5 Metadata sheet</t>
  </si>
  <si>
    <r>
      <t xml:space="preserve">The checks are activated separately for each worksheet of the questionnaire, </t>
    </r>
    <r>
      <rPr>
        <b/>
        <sz val="11"/>
        <rFont val="Arial"/>
        <family val="2"/>
      </rPr>
      <t>clicking on the button 'Validate questionnaire'</t>
    </r>
    <r>
      <rPr>
        <sz val="11"/>
        <rFont val="Arial"/>
        <family val="2"/>
      </rPr>
      <t xml:space="preserve"> in the header of each EFA Table. Cells with consistency issues will be highlighted with </t>
    </r>
    <r>
      <rPr>
        <sz val="11"/>
        <color rgb="FFFF0000"/>
        <rFont val="Arial"/>
        <family val="2"/>
      </rPr>
      <t>red colour</t>
    </r>
    <r>
      <rPr>
        <sz val="11"/>
        <rFont val="Arial"/>
        <family val="2"/>
      </rPr>
      <t xml:space="preserve"> and the issues will be explained in the last worksheet 'ErrorLog'. Please run the automated checks and correct any identified consistency issues before submitting the questionnaire to Eurostat. After correcting the values, you may remove the red colour using</t>
    </r>
    <r>
      <rPr>
        <b/>
        <sz val="11"/>
        <rFont val="Arial"/>
        <family val="2"/>
      </rPr>
      <t xml:space="preserve"> button 'Restore table colour'</t>
    </r>
    <r>
      <rPr>
        <sz val="11"/>
        <rFont val="Arial"/>
        <family val="2"/>
      </rPr>
      <t>.</t>
    </r>
  </si>
  <si>
    <t>1.5 Metadata sheet</t>
  </si>
  <si>
    <t>The removals are reported in the annual Joint Forest Sector Questionnaire (JFSQ); please convert the underbark JFSQ data to overbark data for EFA reporting.</t>
  </si>
  <si>
    <t>EFA_ACC_A</t>
  </si>
  <si>
    <t>EFA</t>
  </si>
  <si>
    <t>Country response</t>
  </si>
  <si>
    <t>Sector coverage</t>
  </si>
  <si>
    <t>Main economic or other sectors covered by the statistics.</t>
  </si>
  <si>
    <t>Statistical concepts and definitions</t>
  </si>
  <si>
    <t>Statistical characteristics of statistical observations.</t>
  </si>
  <si>
    <t>Reference area</t>
  </si>
  <si>
    <t>The country or geographic area to which the measured statistical phenomenon relates.</t>
  </si>
  <si>
    <t>Institutional mandate</t>
  </si>
  <si>
    <t>Set of rules or other formal set of instructions assigning responsibility as well as the authority to an organisation for the collection, processing, and dissemination of statistics.</t>
  </si>
  <si>
    <t>Is there a legal base (i.e. a law/other legal instrument) for collecting data for forest accounts at national level?</t>
  </si>
  <si>
    <t>Quality assessment</t>
  </si>
  <si>
    <t>Overall assessment of data quality, based on standard quality criteria.</t>
  </si>
  <si>
    <t>How do you check the quality of reported EFA data? (e.g. do you have an internal validation process, if so please briefly describe the steps, including information on the reference datasets you use for plausibility checks, if applicable.)</t>
  </si>
  <si>
    <t>Accuracy and reliability</t>
  </si>
  <si>
    <t>Accuracy: closeness of computations or estimates to the exact or true values that the statistics were intended to measure.
Reliability: closeness of the initial estimated value to the subsequent estimated value.</t>
  </si>
  <si>
    <t>Do you assess the accuracy of your data? If so, please provide some details about the assessment.</t>
  </si>
  <si>
    <t>Comparability - over time</t>
  </si>
  <si>
    <t>The extent to which statistics are comparable or reconcilable over time.</t>
  </si>
  <si>
    <t>Is the time series of your EFA data reported to Eurostat consistent and comparable (i.e. do you use the same definitions, scope of reporting and measuring and compilation methods for the entire time series of reported data)?</t>
  </si>
  <si>
    <t>Coherence - cross domain</t>
  </si>
  <si>
    <t>The extent to which statistics are reconcilable with those obtained through other data sources or statistical domains.</t>
  </si>
  <si>
    <t>Are your EFA data coherent with other official national statistics? (incl. main differences in concepts and definitions, statistical unit or object, classification used, correction methods, etc.) If not, please describe briefly the main sources/reasons for incoherence.</t>
  </si>
  <si>
    <t>Coherence - internal</t>
  </si>
  <si>
    <t>The extent to which statistics are consistent within a given data set.</t>
  </si>
  <si>
    <t>(1) Is the scope of your data reported for EFA Table Aa (on forest area) consistent with the scope of data reported for EFA Table A2 (on volume of timber)? E.g. Is the stock of timber reported for 'Forest' (Table A2) aligned with the area of 'Forest' (Table A1). (2) Is the scope of data reported for 'Removals' (Table A2) consistent with the scope of data reported for 'Opening and closing stocks' of timber (Table A2). I.e. (i) 'Removals' use the same measurement threshold as 'Stocks' (e.g. &gt;0 cm DBH or other threshold but consistent between the two). (ii) 'Removals' are correctly reported in the line for the type of wooded land they were removed from (e.g. 'Removals' reported under line 'FAWS' are indeed removals from FAWS and exclude removals from OWL and OWLWTC.) Please list here any internal inconsistencies in the scope or definitions with the EFA dataset.</t>
  </si>
  <si>
    <t>Cost and Burden</t>
  </si>
  <si>
    <t>Cost associated with the collection and production of a statistical product and burden on respondents.</t>
  </si>
  <si>
    <t>What are resource needs for the compilation of EFA data in terms of personmonths? How can Eurostat support your data compilation or reporting?</t>
  </si>
  <si>
    <t>Data revisions</t>
  </si>
  <si>
    <t>Does the current data submission include any revisions of data submitted in earlier years? If so, please briefly describe the magnitude of revisions and the main reasons for revisions, by EFA Table, if applicable.</t>
  </si>
  <si>
    <t>Source data</t>
  </si>
  <si>
    <t>Characteristics and components of the raw statistical data used for compiling statistical aggregates.</t>
  </si>
  <si>
    <t>Frequency of data collection</t>
  </si>
  <si>
    <t>Frequency with which the source data are collected.</t>
  </si>
  <si>
    <t>Please provide this information by EFA Table, if frequencies differ.</t>
  </si>
  <si>
    <t>Data collection</t>
  </si>
  <si>
    <t>Systematic process of gathering data for official statistics.</t>
  </si>
  <si>
    <t>Please provide this information by EFA Table, if data collection methods differ.</t>
  </si>
  <si>
    <t>Data compilation</t>
  </si>
  <si>
    <t>Operations performed on data to derive new information according to a given set of rules.</t>
  </si>
  <si>
    <t xml:space="preserve">Do you estimate / interpolate values to report for EFA from other national statistics? If so, please list for which variables and briefly describe what methods are used. (You may provide hyperlinks to methods instead of descriptions if these are publicly avaiable.) </t>
  </si>
  <si>
    <t>Adjustment</t>
  </si>
  <si>
    <t>The set of procedures employed to modify statistical data to enable it to conform to national or international standards or to address data quality differences when compiling specific data sets.</t>
  </si>
  <si>
    <t>Does your reporting comply with EFA definitions of forest and OWL (in case you report data for EFA Tables A)? Do you make any adjustments of national data to comply with the EFA definition of forest? (Note: the EFA definition of forest is identical to the one of FAO FRA)</t>
  </si>
  <si>
    <t>Comment</t>
  </si>
  <si>
    <t>Supplementary descriptive text which can be attached to data or metadata.</t>
  </si>
  <si>
    <t>Would you like to share any comment or observation?</t>
  </si>
  <si>
    <r>
      <t xml:space="preserve">(1) </t>
    </r>
    <r>
      <rPr>
        <b/>
        <sz val="8"/>
        <color rgb="FF000000"/>
        <rFont val="Arial"/>
        <family val="2"/>
      </rPr>
      <t>For EFA Table B1:</t>
    </r>
    <r>
      <rPr>
        <sz val="8"/>
        <color rgb="FF000000"/>
        <rFont val="Arial"/>
        <family val="2"/>
      </rPr>
      <t xml:space="preserve"> By definition, the scope of data in EFA Table B1 is limited to forestry and the logging industry (NACE A02). Please confirm your reporting for EFA Table B1 complies with this guidance i.e. (i) </t>
    </r>
    <r>
      <rPr>
        <u/>
        <sz val="8"/>
        <color rgb="FF000000"/>
        <rFont val="Arial"/>
        <family val="2"/>
      </rPr>
      <t>it includes</t>
    </r>
    <r>
      <rPr>
        <sz val="8"/>
        <color rgb="FF000000"/>
        <rFont val="Arial"/>
        <family val="2"/>
      </rPr>
      <t xml:space="preserve"> all NACE A02 activities on the economic territory of the country and (ii) </t>
    </r>
    <r>
      <rPr>
        <u/>
        <sz val="8"/>
        <color rgb="FF000000"/>
        <rFont val="Arial"/>
        <family val="2"/>
      </rPr>
      <t>it excludes</t>
    </r>
    <r>
      <rPr>
        <sz val="8"/>
        <color rgb="FF000000"/>
        <rFont val="Arial"/>
        <family val="2"/>
      </rPr>
      <t xml:space="preserve"> forestry and logging as secondary activity of other industries (i.e. classified in other NACEs.) (2) </t>
    </r>
    <r>
      <rPr>
        <b/>
        <sz val="8"/>
        <color rgb="FF000000"/>
        <rFont val="Arial"/>
        <family val="2"/>
      </rPr>
      <t xml:space="preserve">For EFA Table A2a/b: </t>
    </r>
    <r>
      <rPr>
        <sz val="8"/>
        <color rgb="FF000000"/>
        <rFont val="Arial"/>
        <family val="2"/>
      </rPr>
      <t xml:space="preserve">What is the sector coverage for 'Removals' reported in this table? Are 'Removals' limited to NACEA02 or do you include timber removals by other industries and or households? </t>
    </r>
  </si>
  <si>
    <r>
      <t xml:space="preserve">(1) </t>
    </r>
    <r>
      <rPr>
        <b/>
        <sz val="8"/>
        <color rgb="FF000000"/>
        <rFont val="Arial"/>
        <family val="2"/>
      </rPr>
      <t>How do you determine FAWS and FNAWS for EFA reporting</t>
    </r>
    <r>
      <rPr>
        <sz val="8"/>
        <color rgb="FF000000"/>
        <rFont val="Arial"/>
        <family val="2"/>
      </rPr>
      <t xml:space="preserve"> - do you have national definitions of FAWS and FNAWS you use for EFA reporting? If so, please insert them here; else, please explain. (2) </t>
    </r>
    <r>
      <rPr>
        <b/>
        <sz val="8"/>
        <color rgb="FF000000"/>
        <rFont val="Arial"/>
        <family val="2"/>
      </rPr>
      <t>How do you define the scope of item '1.1.1.2. output of Forest trees' (EFA Table B1)</t>
    </r>
    <r>
      <rPr>
        <sz val="8"/>
        <color rgb="FF000000"/>
        <rFont val="Arial"/>
        <family val="2"/>
      </rPr>
      <t>? Please specify whether a) it is the total value of net annual increment of trees (and if so, whether it refers to trees growing in/on FAWS, FNAWS, OWL or other land); b) it only includes the difference between the value of net annual increment of trees and the value of trees removed by logging; c) it only includes the value of trees removed by logging (and if so, whether it refers to trees removed from FAWS, FNAWS, OWL or other land); d) other.</t>
    </r>
  </si>
  <si>
    <r>
      <t xml:space="preserve">Do your data in </t>
    </r>
    <r>
      <rPr>
        <u/>
        <sz val="8"/>
        <color rgb="FF000000"/>
        <rFont val="Arial"/>
        <family val="2"/>
      </rPr>
      <t>all EFA tables</t>
    </r>
    <r>
      <rPr>
        <sz val="8"/>
        <color rgb="FF000000"/>
        <rFont val="Arial"/>
        <family val="2"/>
      </rPr>
      <t xml:space="preserve"> use the entire country territory as a reference area? If not, please provide details (e.g. "overseas territories are excluded from the scope of Tables A on area and timber"; or "Tables A2 on timber stocks and flows only cover data for corporations (public and private)"; "NAI and removals in forests owned by small private owners (households) are excluded", etc.)</t>
    </r>
  </si>
  <si>
    <t>METADATA</t>
  </si>
  <si>
    <t>Metadata concept name</t>
  </si>
  <si>
    <t>Concept description</t>
  </si>
  <si>
    <t>Requested detail</t>
  </si>
  <si>
    <t>Metadata sheet</t>
  </si>
  <si>
    <t>National EFA metadata information</t>
  </si>
  <si>
    <t>v08m19</t>
  </si>
  <si>
    <t>Final questionnaire - corrected hyperlinks in idxed, added metadata, update of basic instructions</t>
  </si>
  <si>
    <t>this version was tested in EDAMIS and used for reporting in 2022</t>
  </si>
  <si>
    <t>Summations</t>
  </si>
  <si>
    <t>H37</t>
  </si>
  <si>
    <t>Factor income must be equal to the subitems 3.2 - 3.2.1 + 3.2.2 ////// ERROR!!!!! Corrected on 28-6-2022</t>
  </si>
  <si>
    <t>Error on Summation SSS</t>
  </si>
  <si>
    <t>H37 is not equal to H36+H38+H39</t>
  </si>
  <si>
    <t>V09m19</t>
  </si>
  <si>
    <t>The line was deleted from the SSS; uploaded in the website for reporting 2022</t>
  </si>
  <si>
    <t>Error in code for exports (P7) corrected to P6</t>
  </si>
  <si>
    <t>V10m19</t>
  </si>
  <si>
    <t>V11m19</t>
  </si>
  <si>
    <t>this version was not shared with countries but saved in Cesar's reference folder and in U:\Environment\10-Project_Teams\Forestry_statistics\EFA\EFA 2022\Questionnaire</t>
  </si>
  <si>
    <t>SUPPLY</t>
  </si>
  <si>
    <t>deleted Currency in tables C1 which are in physical units; deleted 'aggregates (current transactions) from tables B2, B3 and C1</t>
  </si>
  <si>
    <t>all; B2, B3, C1</t>
  </si>
  <si>
    <t xml:space="preserve">  Other products</t>
  </si>
  <si>
    <t xml:space="preserve">  Other changes in inventories</t>
  </si>
  <si>
    <t xml:space="preserve">  Other GFCF</t>
  </si>
  <si>
    <t xml:space="preserve">    Maintenance of buildings</t>
  </si>
  <si>
    <t xml:space="preserve">  Other goods and services used as inputs</t>
  </si>
  <si>
    <t>Mandatory</t>
  </si>
  <si>
    <t xml:space="preserve">Mandatory cell with no value </t>
  </si>
  <si>
    <t>Go to cell</t>
  </si>
  <si>
    <r>
      <t xml:space="preserve">If the data do </t>
    </r>
    <r>
      <rPr>
        <i/>
        <u/>
        <sz val="11"/>
        <rFont val="Calibri"/>
        <family val="2"/>
        <scheme val="minor"/>
      </rPr>
      <t>not</t>
    </r>
    <r>
      <rPr>
        <i/>
        <sz val="11"/>
        <rFont val="Calibri"/>
        <family val="2"/>
        <scheme val="minor"/>
      </rPr>
      <t xml:space="preserve"> allow you to report on the forestry and logging industry only, as separate from other industries, please explain this in the Metadata sheet in 'Comment'.  </t>
    </r>
  </si>
  <si>
    <t>Gross value added [B.1g]</t>
  </si>
  <si>
    <t xml:space="preserve">  Net value added [B.1n]</t>
  </si>
  <si>
    <t>G9</t>
  </si>
  <si>
    <t>W9</t>
  </si>
  <si>
    <t>X16</t>
  </si>
  <si>
    <t>AB16</t>
  </si>
  <si>
    <t>AB14</t>
  </si>
  <si>
    <t>AF14</t>
  </si>
  <si>
    <t>Lock Type</t>
  </si>
  <si>
    <t>Focus Back To</t>
  </si>
  <si>
    <t>Formulas</t>
  </si>
  <si>
    <t>COMMON TO ALL (OR MOST)  QUESTIONNAIRE</t>
  </si>
  <si>
    <t>SPECIFIC TO THIS QUESTIONNAIRE</t>
  </si>
  <si>
    <t>Parameter</t>
  </si>
  <si>
    <t>Value</t>
  </si>
  <si>
    <t>(Valid values)</t>
  </si>
  <si>
    <t>DevelopementMode</t>
  </si>
  <si>
    <t>TRUE (during development)
FALSE (For real reporting and testing)</t>
  </si>
  <si>
    <t>Footnote type 
(CONF/STATUS)</t>
  </si>
  <si>
    <t>STATUS</t>
  </si>
  <si>
    <t>I9</t>
  </si>
  <si>
    <t>AC14</t>
  </si>
  <si>
    <t>Info</t>
  </si>
  <si>
    <t>DistanceFromReferenceToText</t>
  </si>
  <si>
    <t>J9</t>
  </si>
  <si>
    <t>AD14</t>
  </si>
  <si>
    <t>V11m24</t>
  </si>
  <si>
    <t>CdD + VV</t>
  </si>
  <si>
    <t>many new macros added, unlock Q button added</t>
  </si>
  <si>
    <t>all and many</t>
  </si>
  <si>
    <t>AJ14</t>
  </si>
  <si>
    <t>H31</t>
  </si>
  <si>
    <t>H61</t>
  </si>
  <si>
    <t>H48</t>
  </si>
  <si>
    <t>H33</t>
  </si>
  <si>
    <t>H35</t>
  </si>
  <si>
    <t>H38</t>
  </si>
  <si>
    <t>H40</t>
  </si>
  <si>
    <t>L9</t>
  </si>
  <si>
    <t>H36</t>
  </si>
  <si>
    <t>H49</t>
  </si>
  <si>
    <t>K9</t>
  </si>
  <si>
    <t>S9</t>
  </si>
  <si>
    <t>X10</t>
  </si>
  <si>
    <t>X14</t>
  </si>
  <si>
    <t>AB10</t>
  </si>
  <si>
    <t>H53</t>
  </si>
  <si>
    <t>all sheets</t>
  </si>
  <si>
    <t>Supply of products by industries’ have to be equal to the sum of 'Supply of products by 'Forestry and logging industry (Division 02)'' and 'Supply of products by 'Other industries (if any)'.</t>
  </si>
  <si>
    <t>H9, L9</t>
  </si>
  <si>
    <t>P9, T9</t>
  </si>
  <si>
    <t>Total supply (at basic prices)’ have to be equal to the sum of 'Supply of products by industries' and 'Imports (CIF)'.</t>
  </si>
  <si>
    <t>X9, AB9, AF9</t>
  </si>
  <si>
    <t>Total supply (at purchasers' prices)’ have to be equal to the sum of 'Total supply (at basic prices)', 'Trade and transport margins' and 'Taxes less subsides on products'.</t>
  </si>
  <si>
    <t>Use of products by industries’ have to be equal to the sum of 'Use of products by 'Forestry and logging industry (Division 02)'' and 'Use of products by 'Other industries (if any)''.</t>
  </si>
  <si>
    <t>P9, T9, X9, AB9</t>
  </si>
  <si>
    <t>Total use (at purchasers' prices)’ have to be equal to the sum of 'Use of products by industries', 'Final Consumption', 'Capital formation' and 'Exports (FOB)'.</t>
  </si>
  <si>
    <t>P16</t>
  </si>
  <si>
    <r>
      <t>Supply of products by industries’ have to be equal to the sum of</t>
    </r>
    <r>
      <rPr>
        <strike/>
        <sz val="11"/>
        <color rgb="FFFF0000"/>
        <rFont val="Calibri"/>
        <family val="2"/>
        <scheme val="minor"/>
      </rPr>
      <t xml:space="preserve"> </t>
    </r>
    <r>
      <rPr>
        <sz val="11"/>
        <color theme="1"/>
        <rFont val="Calibri"/>
        <family val="2"/>
        <scheme val="minor"/>
      </rPr>
      <t>'Supply of products by 'Forestry and logging industry (Division 02)'' and 'Supply of products by 'Other industries (if any)'' for each type of product.</t>
    </r>
  </si>
  <si>
    <r>
      <t>Total supply’ have to be equal to the sum of the data reported for</t>
    </r>
    <r>
      <rPr>
        <strike/>
        <sz val="11"/>
        <color rgb="FFFF0000"/>
        <rFont val="Calibri"/>
        <family val="2"/>
        <scheme val="minor"/>
      </rPr>
      <t xml:space="preserve"> </t>
    </r>
    <r>
      <rPr>
        <sz val="11"/>
        <color theme="1"/>
        <rFont val="Calibri"/>
        <family val="2"/>
        <scheme val="minor"/>
      </rPr>
      <t>'Supply of products by industries' and 'Imports' for each type of product.</t>
    </r>
  </si>
  <si>
    <t>H10, H14</t>
  </si>
  <si>
    <t>Wood in the rough (02.20.1)’ have to be equal to the sum of 'Logs' and 'Fuel wood' for each component of the supply of products</t>
  </si>
  <si>
    <t>this version is NOT on Cesars shared drive yet</t>
  </si>
  <si>
    <t>H11, H12, H13</t>
  </si>
  <si>
    <t>H10</t>
  </si>
  <si>
    <t>Logs’ have to be equal to the sum of 'Coniferous wood (02.20.11)', 'Non-coniferous wood, except tropical wood (02.20.12)' and 'Tropical wood (02.20.13)' for each component of the supply of products.</t>
  </si>
  <si>
    <t>H15, H16</t>
  </si>
  <si>
    <t>H14</t>
  </si>
  <si>
    <r>
      <t xml:space="preserve">Wood in the rough (02.20.1)’ has to be equal to the sum of 'Logs' and 'Fuel wood' for each </t>
    </r>
    <r>
      <rPr>
        <u/>
        <sz val="11"/>
        <rFont val="Calibri"/>
        <family val="2"/>
        <scheme val="minor"/>
      </rPr>
      <t>component</t>
    </r>
    <r>
      <rPr>
        <strike/>
        <sz val="11"/>
        <rFont val="Calibri"/>
        <family val="2"/>
        <scheme val="minor"/>
      </rPr>
      <t xml:space="preserve"> </t>
    </r>
    <r>
      <rPr>
        <sz val="11"/>
        <rFont val="Calibri"/>
        <family val="2"/>
        <scheme val="minor"/>
      </rPr>
      <t xml:space="preserve">of </t>
    </r>
    <r>
      <rPr>
        <u/>
        <sz val="11"/>
        <rFont val="Calibri"/>
        <family val="2"/>
        <scheme val="minor"/>
      </rPr>
      <t xml:space="preserve">the </t>
    </r>
    <r>
      <rPr>
        <sz val="11"/>
        <rFont val="Calibri"/>
        <family val="2"/>
        <scheme val="minor"/>
      </rPr>
      <t>supply of products</t>
    </r>
  </si>
  <si>
    <t>Fuel wood’ has to be equal to the sum of the data reported for types of product 'Fuel wood of coniferous wood (02.20.14)' and 'Fuel wood of non-coniferous wood (02.20.15)' for each component of the use of products.</t>
  </si>
  <si>
    <t>Logs’ have to be equal to the sum of 'Coniferous wood (02.20.11)', 'Non-coniferous wood, except tropical wood (02.20.12)' and 'Tropical wood (02.20.13)' for each component of the use of products.</t>
  </si>
  <si>
    <t>P9, T9, X9</t>
  </si>
  <si>
    <t>Total use’ has to be equal to the sum of the data reported for 'Use of products by industries', 'Final consumption and capital formation' and 'Exports' for each type of product.</t>
  </si>
  <si>
    <t>Use of products by industries’ has to be equal to the sum of the data reported for 'Use of products by 'Forestry and logging industry (Division 02)'' and 'Use of products by 'Other industries (if any)'' for each type of product.</t>
  </si>
  <si>
    <t>Please provide information on data sources by EFA Table, if sources differ.</t>
  </si>
  <si>
    <t>AH14</t>
  </si>
  <si>
    <t>AL14</t>
  </si>
  <si>
    <t>J53</t>
  </si>
  <si>
    <t>J56</t>
  </si>
  <si>
    <t>J61</t>
  </si>
  <si>
    <t>Y9</t>
  </si>
  <si>
    <t>AL9</t>
  </si>
  <si>
    <t>AH9</t>
  </si>
  <si>
    <t>Z16</t>
  </si>
  <si>
    <t>AD16</t>
  </si>
  <si>
    <t>AG14</t>
  </si>
  <si>
    <t>AK14</t>
  </si>
  <si>
    <t>I53</t>
  </si>
  <si>
    <t>I56</t>
  </si>
  <si>
    <t>I61</t>
  </si>
  <si>
    <t>AK9</t>
  </si>
  <si>
    <t>AG9</t>
  </si>
  <si>
    <t>Y16</t>
  </si>
  <si>
    <t>AC16</t>
  </si>
  <si>
    <t xml:space="preserve">completed all hidden macro sheets </t>
  </si>
  <si>
    <t>this version is  copied on Cesars shared drive yet</t>
  </si>
  <si>
    <r>
      <t xml:space="preserve">The questionnaire contains a </t>
    </r>
    <r>
      <rPr>
        <b/>
        <sz val="11"/>
        <color theme="1"/>
        <rFont val="Arial"/>
        <family val="2"/>
      </rPr>
      <t>first draft 'Metadata sheet'</t>
    </r>
    <r>
      <rPr>
        <sz val="11"/>
        <color theme="1"/>
        <rFont val="Arial"/>
        <family val="2"/>
      </rPr>
      <t xml:space="preserve"> (to be further developed in the coming years, to become a regular component of data reporting) and we invite countries to fill it in. </t>
    </r>
    <r>
      <rPr>
        <b/>
        <sz val="11"/>
        <color theme="1"/>
        <rFont val="Arial"/>
        <family val="2"/>
      </rPr>
      <t>If you are submitting data for multiple reference years, i.e. multiple questionnaires, and the metadata information are identical for all of them</t>
    </r>
    <r>
      <rPr>
        <sz val="11"/>
        <color theme="1"/>
        <rFont val="Arial"/>
        <family val="2"/>
      </rPr>
      <t>, you may only fill in the ‘Metadata worksheet’ in the questionnaire for reference year 2021 and insert a comment ‘See metadata information in the questionnaire for reference year 2021’ at the bottom of  ‘Metadata worksheets’ of all other questionnaires submitted for this data collection.</t>
    </r>
  </si>
  <si>
    <t>20 September 2024</t>
  </si>
  <si>
    <t>estat-data-metadata-services@ec.europa.eu</t>
  </si>
  <si>
    <t>(+352) 4301 30212</t>
  </si>
  <si>
    <t>17 June 2024</t>
  </si>
  <si>
    <t>In case of tables A1a and A2a there is no need for adjustment as both national and international wooded land categories are used during the data collection</t>
  </si>
  <si>
    <t>NFI provides relative error estimates for the most of measured parameters reported in table A1a and A2a but not for re-classification and balancing item..</t>
  </si>
  <si>
    <t>(1) The scope of A1a and A2a is the same (stock estimates are for wooded land reported in A1a); (2) Generally yes, but A2a table does not allow to report the timber removals out of narrow scope of other land with tree cover available for wood supply (sides of ditcses, infrastructure corridors etc); at the moment the relevant removals are assigned to the Other land with tree cover available for wood supply</t>
  </si>
  <si>
    <t>Removals otside the wooded land (mostly sides of ditces, infrastructure corridors etc) which do not match with the definition of category (Other land with tree cover available for wood supply)</t>
  </si>
  <si>
    <t>(1) We confirm that Table B1 includes NACE 02 activities and does not include secondary NACE 02 activity. For output of forest trees the coverage is not known as it uses total net increment as an input, an assumption is used that only NACE 02 is involved. This issue will be further development in next year. (2) Removals are not known by NACE category.</t>
  </si>
  <si>
    <t>1) According the legal restrictions arising from nature protection regulations. Areas where forest management is not possible are considered as NOT AVAILABLE FOR WOOD SUPPLY. The approved list of nature protection categoreies included under the NAWS has been approved by the Ministry of Climate. The nature protection GIS layers are compared to the NFI sample plots; 2) Net annual increment of managed forests is considered in output of Forest trees</t>
  </si>
  <si>
    <t>Tables A1a, A1b, A2a, A2b, B3a, B3b, C1a and C1b cover all country and  all ownership categories. Tables B1 and B2 cover NACE 02 of entire country territory.</t>
  </si>
  <si>
    <t>For tables A1a and A2a general data validation of NFI results takes place. Monetary tables are checked with national accounts data. All EFA tables are cross-checked where possible using internal consistency and plausibility checks provided by Eurostat.</t>
  </si>
  <si>
    <t>In case of tables A1a and A2a same procedure is used for all NFI (2000-2023) periods, if methodological changes take place then recalculation will be made for full time-series. Monetary tables has not been reported to Eurostat yet, this is the first reporting.</t>
  </si>
  <si>
    <t>In case of tables A1a and A2a generally the same approach is used as in national forestry statistics. Difference comes from the slight difference of national and EFA/FRA forest land definition (EFA covers slightly bigger area than Forest land according to Estonian Forest Act). As EFA is still under development it is too early to say.</t>
  </si>
  <si>
    <t>For tables A1a and A2a the data sources are National Forest Inventory, Joint Forest Sector Questionnaire  and Wood Balance by the Estonian Environment Agency. Tables A1a and A2a are based on the data presented in the tables A1a and A2a, on the price data from State Forest Management Centre, transaction data and taxable values of the land presented by the Land Board. Table B1 is based on National Forest Inventory, national accounts, EKOMAR (structural business survey for forestry enterprises) and labour statistics. Table B2 is based on national accounts. Tables B3a and B3b are based on national accounts supply and use table, Table B1 and foreign trade statistics. C tables are based on Joint Forest Sector Questionnaire published on Eurostat data base and national accounts supply and use tables.</t>
  </si>
  <si>
    <t>For tables A1a and A2a: yearly collection. Tables A1b and A2b:data on timber prices and land transactions are collected annually, the taxable value is assessed once for a longer period. National accounts supply and use table are available T+24</t>
  </si>
  <si>
    <t>B tables use data that has already been collected or estimated under other statistical works. C tables use output of other statistical work and data published on Eurostat database.</t>
  </si>
  <si>
    <t>No information yet</t>
  </si>
  <si>
    <t>No</t>
  </si>
  <si>
    <t>Methodologies are provided in the methodological report: “Description of the methodology and
methodological issues for forestry account”
Project name: Development of the forestry, environmental subsidies and ecosystem accounts
Project acronym: 2022-EE-EGD, 101113157; Deliverable D.1.1</t>
  </si>
  <si>
    <t>This questionnaire is filled with results from a grant project, more detailed description of methodologies are provided in the methodological report: “Description of the methodology and
methodological issues for forestry account”
Project name: Development of the forestry, environmental subsidies and ecosystem accounts
Project acronym: 2022-EE-EGD, 101113157; Deliverable D.1.1</t>
  </si>
  <si>
    <t>Statistics Estonia</t>
  </si>
  <si>
    <t>Kaia Oras</t>
  </si>
  <si>
    <t>kaia.oras@stat.ee</t>
  </si>
  <si>
    <t>+372 504 2694</t>
  </si>
  <si>
    <t>Economic and Environment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</si>
</sst>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9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10"/>
      <name val="Arial"/>
      <family val="2"/>
    </font>
    <font>
      <sz val="12"/>
      <name val="Arial"/>
      <family val="2"/>
    </font>
    <font>
      <b/>
      <sz val="10"/>
      <name val="Arial"/>
      <family val="2"/>
    </font>
    <font>
      <b/>
      <sz val="12"/>
      <name val="Arial"/>
      <family val="2"/>
    </font>
    <font>
      <b/>
      <sz val="14"/>
      <name val="Arial"/>
      <family val="2"/>
    </font>
    <font>
      <sz val="11"/>
      <name val="Arial"/>
      <family val="2"/>
    </font>
    <font>
      <b/>
      <sz val="11"/>
      <name val="Arial"/>
      <family val="2"/>
    </font>
    <font>
      <u/>
      <sz val="10"/>
      <name val="Arial"/>
      <family val="2"/>
    </font>
    <font>
      <b/>
      <sz val="11"/>
      <color rgb="FFFF0000"/>
      <name val="Calibri"/>
      <family val="2"/>
      <scheme val="minor"/>
    </font>
    <font>
      <sz val="11"/>
      <color rgb="FFFF0000"/>
      <name val="Calibri"/>
      <family val="2"/>
      <scheme val="minor"/>
    </font>
    <font>
      <sz val="11"/>
      <color theme="1"/>
      <name val="Arial"/>
      <family val="2"/>
    </font>
    <font>
      <i/>
      <sz val="11"/>
      <name val="Calibri"/>
      <family val="2"/>
      <scheme val="minor"/>
    </font>
    <font>
      <i/>
      <u/>
      <sz val="11"/>
      <name val="Calibri"/>
      <family val="2"/>
      <scheme val="minor"/>
    </font>
    <font>
      <i/>
      <sz val="11"/>
      <color theme="1"/>
      <name val="Calibri"/>
      <family val="2"/>
      <scheme val="minor"/>
    </font>
    <font>
      <sz val="11"/>
      <color theme="1"/>
      <name val="Calibri Light"/>
      <family val="2"/>
      <charset val="204"/>
    </font>
    <font>
      <b/>
      <sz val="10"/>
      <color theme="1"/>
      <name val="Calibri"/>
      <family val="2"/>
      <charset val="204"/>
      <scheme val="minor"/>
    </font>
    <font>
      <sz val="10"/>
      <color theme="1"/>
      <name val="Calibri"/>
      <family val="2"/>
      <scheme val="minor"/>
    </font>
    <font>
      <sz val="10"/>
      <name val="Calibri"/>
      <family val="2"/>
      <charset val="204"/>
      <scheme val="minor"/>
    </font>
    <font>
      <sz val="10"/>
      <color theme="1"/>
      <name val="Calibri"/>
      <family val="2"/>
      <charset val="204"/>
      <scheme val="minor"/>
    </font>
    <font>
      <sz val="11"/>
      <color rgb="FFFF0000"/>
      <name val="Arial"/>
      <family val="2"/>
    </font>
    <font>
      <b/>
      <sz val="11"/>
      <color rgb="FFFF0000"/>
      <name val="Arial"/>
      <family val="2"/>
    </font>
    <font>
      <vertAlign val="superscript"/>
      <sz val="11"/>
      <color theme="1"/>
      <name val="Calibri"/>
      <family val="2"/>
      <scheme val="minor"/>
    </font>
    <font>
      <b/>
      <u/>
      <sz val="11"/>
      <name val="Calibri"/>
      <family val="2"/>
      <scheme val="minor"/>
    </font>
    <font>
      <b/>
      <u/>
      <sz val="11"/>
      <color theme="1"/>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b/>
      <sz val="10"/>
      <name val="Calibri"/>
      <family val="2"/>
      <scheme val="minor"/>
    </font>
    <font>
      <u/>
      <sz val="9"/>
      <color indexed="12"/>
      <name val="Arial"/>
      <family val="2"/>
    </font>
    <font>
      <u/>
      <sz val="10"/>
      <color indexed="12"/>
      <name val="Arial"/>
      <family val="2"/>
    </font>
    <font>
      <b/>
      <sz val="12"/>
      <name val="Calibri"/>
      <family val="2"/>
      <scheme val="minor"/>
    </font>
    <font>
      <b/>
      <sz val="10"/>
      <color theme="0"/>
      <name val="Calibri"/>
      <family val="2"/>
      <scheme val="minor"/>
    </font>
    <font>
      <b/>
      <sz val="8"/>
      <name val="Arial"/>
      <family val="2"/>
    </font>
    <font>
      <b/>
      <sz val="20"/>
      <name val="Arial"/>
      <family val="2"/>
    </font>
    <font>
      <sz val="9"/>
      <name val="Arial"/>
      <family val="2"/>
    </font>
    <font>
      <b/>
      <sz val="13"/>
      <name val="Arial"/>
      <family val="2"/>
    </font>
    <font>
      <b/>
      <sz val="11"/>
      <color indexed="8"/>
      <name val="Arial"/>
      <family val="2"/>
    </font>
    <font>
      <b/>
      <sz val="14"/>
      <color theme="0"/>
      <name val="Arial"/>
      <family val="2"/>
    </font>
    <font>
      <u/>
      <sz val="11"/>
      <color indexed="12"/>
      <name val="Arial"/>
      <family val="2"/>
    </font>
    <font>
      <i/>
      <sz val="11"/>
      <name val="Arial"/>
      <family val="2"/>
    </font>
    <font>
      <b/>
      <sz val="14"/>
      <color indexed="8"/>
      <name val="Arial"/>
      <family val="2"/>
    </font>
    <font>
      <sz val="9"/>
      <color indexed="10"/>
      <name val="Arial"/>
      <family val="2"/>
    </font>
    <font>
      <sz val="11"/>
      <color indexed="10"/>
      <name val="Arial"/>
      <family val="2"/>
    </font>
    <font>
      <b/>
      <sz val="11"/>
      <color indexed="10"/>
      <name val="Arial"/>
      <family val="2"/>
    </font>
    <font>
      <b/>
      <sz val="11"/>
      <color rgb="FFD7642D"/>
      <name val="Arial"/>
      <family val="2"/>
    </font>
    <font>
      <b/>
      <sz val="9"/>
      <color rgb="FFFF0000"/>
      <name val="Arial"/>
      <family val="2"/>
    </font>
    <font>
      <b/>
      <sz val="12"/>
      <color theme="0"/>
      <name val="Calibri"/>
      <family val="2"/>
      <scheme val="minor"/>
    </font>
    <font>
      <sz val="10"/>
      <color rgb="FF000000"/>
      <name val="Times New Roman"/>
      <family val="1"/>
    </font>
    <font>
      <b/>
      <sz val="12"/>
      <name val="Times New Roman"/>
      <family val="1"/>
    </font>
    <font>
      <b/>
      <sz val="9"/>
      <color theme="1"/>
      <name val="Calibri"/>
      <family val="2"/>
      <scheme val="minor"/>
    </font>
    <font>
      <b/>
      <vertAlign val="superscript"/>
      <sz val="11"/>
      <name val="Calibri"/>
      <family val="2"/>
      <scheme val="minor"/>
    </font>
    <font>
      <vertAlign val="superscript"/>
      <sz val="11"/>
      <name val="Calibri"/>
      <family val="2"/>
      <scheme val="minor"/>
    </font>
    <font>
      <b/>
      <vertAlign val="superscript"/>
      <sz val="11"/>
      <color rgb="FFFF0000"/>
      <name val="Calibri"/>
      <family val="2"/>
      <scheme val="minor"/>
    </font>
    <font>
      <sz val="10"/>
      <color rgb="FF000000"/>
      <name val="Calibri"/>
      <family val="2"/>
      <scheme val="minor"/>
    </font>
    <font>
      <b/>
      <sz val="8"/>
      <color theme="1"/>
      <name val="Calibri"/>
      <family val="2"/>
      <scheme val="minor"/>
    </font>
    <font>
      <sz val="8"/>
      <color theme="1"/>
      <name val="Calibri"/>
      <family val="2"/>
      <scheme val="minor"/>
    </font>
    <font>
      <sz val="11"/>
      <color theme="1"/>
      <name val="Times New Roman"/>
      <family val="1"/>
    </font>
    <font>
      <sz val="11"/>
      <name val="Times New Roman"/>
      <family val="1"/>
    </font>
    <font>
      <b/>
      <sz val="11"/>
      <name val="Times New Roman"/>
      <family val="1"/>
    </font>
    <font>
      <sz val="12"/>
      <name val="Calibri"/>
      <family val="2"/>
      <scheme val="minor"/>
    </font>
    <font>
      <b/>
      <sz val="14"/>
      <name val="Calibri"/>
      <family val="2"/>
      <scheme val="minor"/>
    </font>
    <font>
      <b/>
      <sz val="16"/>
      <name val="Calibri"/>
      <family val="2"/>
      <scheme val="minor"/>
    </font>
    <font>
      <sz val="10"/>
      <name val="Arial"/>
      <family val="2"/>
    </font>
    <font>
      <b/>
      <sz val="7.5"/>
      <name val="Arial"/>
      <family val="2"/>
    </font>
    <font>
      <b/>
      <sz val="9"/>
      <name val="Arial"/>
      <family val="2"/>
    </font>
    <font>
      <u/>
      <sz val="10"/>
      <color theme="1"/>
      <name val="Arial"/>
      <family val="2"/>
    </font>
    <font>
      <b/>
      <u/>
      <sz val="8"/>
      <name val="Arial"/>
      <family val="2"/>
    </font>
    <font>
      <b/>
      <sz val="10"/>
      <color theme="0"/>
      <name val="Arial"/>
      <family val="2"/>
    </font>
    <font>
      <b/>
      <sz val="6.5"/>
      <name val="Arial"/>
      <family val="2"/>
    </font>
    <font>
      <b/>
      <sz val="8"/>
      <name val="Times New Roman"/>
      <family val="1"/>
    </font>
    <font>
      <b/>
      <sz val="8"/>
      <color theme="0"/>
      <name val="Calibri"/>
      <family val="2"/>
      <scheme val="minor"/>
    </font>
    <font>
      <b/>
      <sz val="9"/>
      <name val="Calibri"/>
      <family val="2"/>
      <scheme val="minor"/>
    </font>
    <font>
      <b/>
      <sz val="10"/>
      <color theme="1"/>
      <name val="Calibri"/>
      <family val="2"/>
      <scheme val="minor"/>
    </font>
    <font>
      <b/>
      <vertAlign val="superscript"/>
      <sz val="10"/>
      <color theme="1"/>
      <name val="Calibri"/>
      <family val="2"/>
      <scheme val="minor"/>
    </font>
    <font>
      <b/>
      <u/>
      <sz val="11"/>
      <color rgb="FF466EB4"/>
      <name val="Arial"/>
      <family val="2"/>
    </font>
    <font>
      <sz val="11"/>
      <color rgb="FF1F497D"/>
      <name val="Calibri"/>
      <family val="2"/>
      <scheme val="minor"/>
    </font>
    <font>
      <b/>
      <sz val="10"/>
      <color rgb="FFFFFFFF"/>
      <name val="Arial"/>
      <family val="2"/>
    </font>
    <font>
      <b/>
      <sz val="11"/>
      <color theme="1"/>
      <name val="Arial"/>
      <family val="2"/>
    </font>
    <font>
      <sz val="8"/>
      <color rgb="FFFF0000"/>
      <name val="Arial"/>
      <family val="2"/>
    </font>
    <font>
      <b/>
      <sz val="8"/>
      <color rgb="FF000000"/>
      <name val="Arial"/>
      <family val="2"/>
    </font>
    <font>
      <sz val="8"/>
      <color rgb="FF000000"/>
      <name val="Arial"/>
      <family val="2"/>
    </font>
    <font>
      <u/>
      <sz val="8"/>
      <color rgb="FF000000"/>
      <name val="Arial"/>
      <family val="2"/>
    </font>
    <font>
      <u/>
      <sz val="9"/>
      <color theme="1"/>
      <name val="Arial"/>
      <family val="2"/>
    </font>
    <font>
      <b/>
      <u/>
      <sz val="8"/>
      <color theme="1"/>
      <name val="Arial"/>
      <family val="2"/>
    </font>
    <font>
      <sz val="11"/>
      <color theme="0"/>
      <name val="Calibri"/>
      <family val="2"/>
      <scheme val="minor"/>
    </font>
    <font>
      <sz val="10"/>
      <color rgb="FFFF0000"/>
      <name val="Arial"/>
      <family val="2"/>
    </font>
    <font>
      <b/>
      <sz val="11"/>
      <color theme="0" tint="-0.14999847407452621"/>
      <name val="Calibri"/>
      <family val="2"/>
      <scheme val="minor"/>
    </font>
    <font>
      <sz val="10"/>
      <color theme="0" tint="-0.499984740745262"/>
      <name val="Arial"/>
      <family val="2"/>
    </font>
    <font>
      <strike/>
      <sz val="11"/>
      <color rgb="FFFF0000"/>
      <name val="Calibri"/>
      <family val="2"/>
      <scheme val="minor"/>
    </font>
    <font>
      <u/>
      <sz val="11"/>
      <name val="Calibri"/>
      <family val="2"/>
      <scheme val="minor"/>
    </font>
    <font>
      <strike/>
      <sz val="11"/>
      <name val="Calibri"/>
      <family val="2"/>
      <scheme val="minor"/>
    </font>
    <font>
      <sz val="10"/>
      <color theme="1"/>
      <name val="Arial"/>
      <family val="2"/>
    </font>
    <font>
      <b/>
      <sz val="11"/>
      <color rgb="FF000000"/>
      <name val="Calibri"/>
      <family val="2"/>
      <charset val="186"/>
    </font>
  </fonts>
  <fills count="64">
    <fill>
      <patternFill patternType="none"/>
    </fill>
    <fill>
      <patternFill patternType="gray125"/>
    </fill>
    <fill>
      <patternFill patternType="solid">
        <fgColor theme="0" tint="-0.14999847407452621"/>
        <bgColor indexed="64"/>
      </patternFill>
    </fill>
    <fill>
      <patternFill patternType="gray0625"/>
    </fill>
    <fill>
      <patternFill patternType="solid">
        <fgColor theme="0"/>
        <bgColor indexed="64"/>
      </patternFill>
    </fill>
    <fill>
      <patternFill patternType="solid">
        <fgColor theme="0" tint="-0.14996795556505021"/>
        <bgColor indexed="64"/>
      </patternFill>
    </fill>
    <fill>
      <patternFill patternType="gray0625">
        <bgColor theme="0" tint="-0.14996795556505021"/>
      </patternFill>
    </fill>
    <fill>
      <patternFill patternType="gray0625">
        <bgColor theme="0" tint="-0.14999847407452621"/>
      </patternFill>
    </fill>
    <fill>
      <patternFill patternType="gray0625">
        <bgColor theme="0" tint="-0.14993743705557422"/>
      </patternFill>
    </fill>
    <fill>
      <patternFill patternType="solid">
        <fgColor rgb="FFFCBAC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2EFA5"/>
        <bgColor indexed="64"/>
      </patternFill>
    </fill>
    <fill>
      <patternFill patternType="solid">
        <fgColor rgb="FFECE878"/>
        <bgColor indexed="64"/>
      </patternFill>
    </fill>
    <fill>
      <patternFill patternType="solid">
        <fgColor rgb="FFD2E8B3"/>
        <bgColor indexed="64"/>
      </patternFill>
    </fill>
    <fill>
      <patternFill patternType="solid">
        <fgColor rgb="FF92C53F"/>
        <bgColor indexed="64"/>
      </patternFill>
    </fill>
    <fill>
      <patternFill patternType="solid">
        <fgColor rgb="FFE1CFEF"/>
        <bgColor indexed="64"/>
      </patternFill>
    </fill>
    <fill>
      <patternFill patternType="solid">
        <fgColor rgb="FFC59EE0"/>
        <bgColor indexed="64"/>
      </patternFill>
    </fill>
    <fill>
      <patternFill patternType="solid">
        <fgColor rgb="FFC4D9F1"/>
        <bgColor indexed="64"/>
      </patternFill>
    </fill>
    <fill>
      <patternFill patternType="solid">
        <fgColor rgb="FFB7C7E2"/>
        <bgColor indexed="64"/>
      </patternFill>
    </fill>
    <fill>
      <patternFill patternType="solid">
        <fgColor theme="1"/>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indexed="9"/>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92D050"/>
        <bgColor indexed="64"/>
      </patternFill>
    </fill>
    <fill>
      <patternFill patternType="solid">
        <fgColor rgb="FFFFF2CC"/>
        <bgColor indexed="64"/>
      </patternFill>
    </fill>
    <fill>
      <patternFill patternType="solid">
        <fgColor rgb="FFE6E6E6"/>
        <bgColor indexed="64"/>
      </patternFill>
    </fill>
    <fill>
      <patternFill patternType="solid">
        <fgColor rgb="FF31869B"/>
        <bgColor indexed="64"/>
      </patternFill>
    </fill>
    <fill>
      <patternFill patternType="solid">
        <fgColor rgb="FFA3C87E"/>
        <bgColor indexed="64"/>
      </patternFill>
    </fill>
    <fill>
      <patternFill patternType="solid">
        <fgColor rgb="FFE2EDD7"/>
        <bgColor indexed="64"/>
      </patternFill>
    </fill>
    <fill>
      <patternFill patternType="solid">
        <fgColor rgb="FF719E44"/>
        <bgColor indexed="64"/>
      </patternFill>
    </fill>
    <fill>
      <patternFill patternType="solid">
        <fgColor rgb="FF466EB4"/>
        <bgColor indexed="64"/>
      </patternFill>
    </fill>
    <fill>
      <patternFill patternType="solid">
        <fgColor rgb="FF62893B"/>
        <bgColor indexed="64"/>
      </patternFill>
    </fill>
    <fill>
      <patternFill patternType="solid">
        <fgColor rgb="FF86A0D0"/>
        <bgColor indexed="64"/>
      </patternFill>
    </fill>
    <fill>
      <patternFill patternType="solid">
        <fgColor rgb="FFC2DBA9"/>
        <bgColor indexed="64"/>
      </patternFill>
    </fill>
    <fill>
      <patternFill patternType="solid">
        <fgColor rgb="FFCFE3BB"/>
        <bgColor indexed="64"/>
      </patternFill>
    </fill>
    <fill>
      <patternFill patternType="solid">
        <fgColor rgb="FFD8F0EF"/>
        <bgColor indexed="64"/>
      </patternFill>
    </fill>
    <fill>
      <patternFill patternType="solid">
        <fgColor rgb="FFFFFFFF"/>
        <bgColor indexed="64"/>
      </patternFill>
    </fill>
    <fill>
      <patternFill patternType="solid">
        <fgColor rgb="FFF2F2F2"/>
        <bgColor indexed="64"/>
      </patternFill>
    </fill>
    <fill>
      <patternFill patternType="solid">
        <fgColor theme="6" tint="0.79998168889431442"/>
        <bgColor indexed="64"/>
      </patternFill>
    </fill>
    <fill>
      <patternFill patternType="solid">
        <fgColor rgb="FF0000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88D2CE"/>
        <bgColor indexed="64"/>
      </patternFill>
    </fill>
    <fill>
      <patternFill patternType="solid">
        <fgColor rgb="FFD9D9D9"/>
        <bgColor indexed="64"/>
      </patternFill>
    </fill>
    <fill>
      <patternFill patternType="gray0625">
        <bgColor rgb="FFD9D9D9"/>
      </patternFill>
    </fill>
    <fill>
      <patternFill patternType="solid">
        <fgColor theme="8" tint="0.59999389629810485"/>
        <bgColor indexed="64"/>
      </patternFill>
    </fill>
    <fill>
      <patternFill patternType="solid">
        <fgColor theme="6" tint="0.59999389629810485"/>
        <bgColor indexed="64"/>
      </patternFill>
    </fill>
    <fill>
      <patternFill patternType="gray0625">
        <bgColor rgb="FFFFFFFF"/>
      </patternFill>
    </fill>
    <fill>
      <patternFill patternType="gray0625">
        <bgColor rgb="FFFFFF00"/>
      </patternFill>
    </fill>
    <fill>
      <patternFill patternType="solid">
        <fgColor theme="0" tint="-4.9989318521683403E-2"/>
        <bgColor rgb="FF000000"/>
      </patternFill>
    </fill>
    <fill>
      <patternFill patternType="solid">
        <fgColor theme="5" tint="-0.249977111117893"/>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59999389629810485"/>
        <bgColor indexed="64"/>
      </patternFill>
    </fill>
  </fills>
  <borders count="13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thin">
        <color theme="0"/>
      </left>
      <right/>
      <top style="medium">
        <color indexed="64"/>
      </top>
      <bottom style="thin">
        <color indexed="64"/>
      </bottom>
      <diagonal/>
    </border>
    <border>
      <left style="medium">
        <color indexed="64"/>
      </left>
      <right/>
      <top style="thin">
        <color indexed="64"/>
      </top>
      <bottom/>
      <diagonal/>
    </border>
    <border>
      <left style="medium">
        <color indexed="64"/>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ashed">
        <color theme="0" tint="-0.34998626667073579"/>
      </right>
      <top style="medium">
        <color indexed="64"/>
      </top>
      <bottom style="hair">
        <color indexed="64"/>
      </bottom>
      <diagonal/>
    </border>
    <border>
      <left style="dashed">
        <color theme="0" tint="-0.34998626667073579"/>
      </left>
      <right style="medium">
        <color indexed="64"/>
      </right>
      <top style="medium">
        <color indexed="64"/>
      </top>
      <bottom style="hair">
        <color indexed="64"/>
      </bottom>
      <diagonal/>
    </border>
    <border>
      <left style="thin">
        <color indexed="64"/>
      </left>
      <right style="dashed">
        <color theme="0" tint="-0.34998626667073579"/>
      </right>
      <top style="hair">
        <color indexed="64"/>
      </top>
      <bottom style="hair">
        <color indexed="64"/>
      </bottom>
      <diagonal/>
    </border>
    <border>
      <left style="dashed">
        <color theme="0" tint="-0.34998626667073579"/>
      </left>
      <right style="medium">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ashed">
        <color theme="0" tint="-0.34998626667073579"/>
      </right>
      <top style="hair">
        <color indexed="64"/>
      </top>
      <bottom style="medium">
        <color indexed="64"/>
      </bottom>
      <diagonal/>
    </border>
    <border>
      <left style="dashed">
        <color theme="0" tint="-0.34998626667073579"/>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diagonal/>
    </border>
    <border>
      <left style="thin">
        <color indexed="64"/>
      </left>
      <right style="dashed">
        <color theme="0" tint="-0.34998626667073579"/>
      </right>
      <top style="medium">
        <color indexed="64"/>
      </top>
      <bottom style="medium">
        <color indexed="64"/>
      </bottom>
      <diagonal/>
    </border>
    <border>
      <left style="dashed">
        <color theme="0" tint="-0.34998626667073579"/>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diagonal/>
    </border>
    <border>
      <left/>
      <right style="double">
        <color auto="1"/>
      </right>
      <top/>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indexed="64"/>
      </left>
      <right style="thin">
        <color indexed="64"/>
      </right>
      <top/>
      <bottom style="hair">
        <color indexed="64"/>
      </bottom>
      <diagonal/>
    </border>
    <border>
      <left style="thin">
        <color indexed="64"/>
      </left>
      <right style="dashed">
        <color theme="0" tint="-0.34998626667073579"/>
      </right>
      <top/>
      <bottom style="hair">
        <color indexed="64"/>
      </bottom>
      <diagonal/>
    </border>
    <border>
      <left style="dashed">
        <color theme="0" tint="-0.34998626667073579"/>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ashed">
        <color theme="0" tint="-0.34998626667073579"/>
      </left>
      <right style="medium">
        <color indexed="64"/>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bottom/>
      <diagonal/>
    </border>
    <border>
      <left style="thin">
        <color indexed="64"/>
      </left>
      <right style="dotted">
        <color indexed="64"/>
      </right>
      <top/>
      <bottom/>
      <diagonal/>
    </border>
    <border>
      <left style="dashed">
        <color theme="0" tint="-0.34998626667073579"/>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theme="0"/>
      </left>
      <right style="thin">
        <color theme="0"/>
      </right>
      <top style="medium">
        <color indexed="64"/>
      </top>
      <bottom style="thin">
        <color indexed="64"/>
      </bottom>
      <diagonal/>
    </border>
  </borders>
  <cellStyleXfs count="10">
    <xf numFmtId="0" fontId="0" fillId="0" borderId="0"/>
    <xf numFmtId="0" fontId="5" fillId="0" borderId="0"/>
    <xf numFmtId="0" fontId="30" fillId="0" borderId="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0" fillId="0" borderId="0"/>
    <xf numFmtId="0" fontId="52" fillId="0" borderId="0"/>
    <xf numFmtId="0" fontId="67" fillId="0" borderId="0"/>
    <xf numFmtId="43" fontId="30" fillId="0" borderId="0" applyFont="0" applyFill="0" applyBorder="0" applyAlignment="0" applyProtection="0"/>
    <xf numFmtId="0" fontId="5" fillId="0" borderId="0"/>
  </cellStyleXfs>
  <cellXfs count="794">
    <xf numFmtId="0" fontId="0" fillId="0" borderId="0" xfId="0"/>
    <xf numFmtId="0" fontId="1" fillId="0" borderId="0" xfId="0" applyFont="1"/>
    <xf numFmtId="0" fontId="2" fillId="0" borderId="0" xfId="0" applyFont="1"/>
    <xf numFmtId="0" fontId="5" fillId="0" borderId="0" xfId="1"/>
    <xf numFmtId="0" fontId="5" fillId="0" borderId="0" xfId="1" applyAlignment="1">
      <alignment horizontal="left"/>
    </xf>
    <xf numFmtId="0" fontId="5" fillId="0" borderId="0" xfId="1" applyAlignment="1">
      <alignment horizontal="center" vertical="center"/>
    </xf>
    <xf numFmtId="0" fontId="3" fillId="11" borderId="33" xfId="2" applyFont="1" applyFill="1" applyBorder="1" applyAlignment="1">
      <alignment horizontal="center" vertical="center" wrapText="1"/>
    </xf>
    <xf numFmtId="0" fontId="3" fillId="11" borderId="33" xfId="2" applyFont="1" applyFill="1" applyBorder="1" applyAlignment="1">
      <alignment horizontal="left" vertical="center" wrapText="1"/>
    </xf>
    <xf numFmtId="0" fontId="32" fillId="12" borderId="11" xfId="1" applyFont="1" applyFill="1" applyBorder="1" applyAlignment="1">
      <alignment vertical="center" wrapText="1"/>
    </xf>
    <xf numFmtId="0" fontId="32" fillId="12" borderId="9" xfId="1" applyFont="1" applyFill="1" applyBorder="1" applyAlignment="1">
      <alignment horizontal="left" vertical="center" wrapText="1"/>
    </xf>
    <xf numFmtId="0" fontId="32" fillId="12" borderId="10" xfId="4" applyFont="1" applyFill="1" applyBorder="1" applyAlignment="1" applyProtection="1">
      <alignment vertical="center"/>
    </xf>
    <xf numFmtId="0" fontId="32" fillId="14" borderId="11" xfId="1" applyFont="1" applyFill="1" applyBorder="1" applyAlignment="1">
      <alignment horizontal="left" vertical="center" wrapText="1"/>
    </xf>
    <xf numFmtId="0" fontId="32" fillId="14" borderId="9" xfId="1" applyFont="1" applyFill="1" applyBorder="1" applyAlignment="1">
      <alignment horizontal="left" vertical="center" wrapText="1"/>
    </xf>
    <xf numFmtId="0" fontId="32" fillId="14" borderId="10" xfId="1" applyFont="1" applyFill="1" applyBorder="1" applyAlignment="1">
      <alignment horizontal="left"/>
    </xf>
    <xf numFmtId="0" fontId="32" fillId="14" borderId="9" xfId="1" applyFont="1" applyFill="1" applyBorder="1"/>
    <xf numFmtId="15" fontId="32" fillId="16" borderId="10" xfId="1" quotePrefix="1" applyNumberFormat="1" applyFont="1" applyFill="1" applyBorder="1" applyAlignment="1">
      <alignment horizontal="left"/>
    </xf>
    <xf numFmtId="0" fontId="32" fillId="16" borderId="9" xfId="1" applyFont="1" applyFill="1" applyBorder="1"/>
    <xf numFmtId="0" fontId="32" fillId="16" borderId="10" xfId="1" applyFont="1" applyFill="1" applyBorder="1" applyAlignment="1">
      <alignment horizontal="left"/>
    </xf>
    <xf numFmtId="0" fontId="32" fillId="18" borderId="12" xfId="1" applyFont="1" applyFill="1" applyBorder="1" applyAlignment="1">
      <alignment horizontal="left"/>
    </xf>
    <xf numFmtId="0" fontId="32" fillId="18" borderId="11" xfId="1" applyFont="1" applyFill="1" applyBorder="1"/>
    <xf numFmtId="0" fontId="32" fillId="18" borderId="10" xfId="1" applyFont="1" applyFill="1" applyBorder="1" applyAlignment="1">
      <alignment horizontal="left"/>
    </xf>
    <xf numFmtId="0" fontId="32" fillId="18" borderId="9" xfId="1" applyFont="1" applyFill="1" applyBorder="1"/>
    <xf numFmtId="0" fontId="31" fillId="20" borderId="44" xfId="1" applyFont="1" applyFill="1" applyBorder="1" applyAlignment="1">
      <alignment horizontal="center"/>
    </xf>
    <xf numFmtId="0" fontId="31" fillId="20" borderId="45" xfId="1" applyFont="1" applyFill="1" applyBorder="1" applyAlignment="1">
      <alignment horizontal="center"/>
    </xf>
    <xf numFmtId="0" fontId="31" fillId="20" borderId="0" xfId="1" applyFont="1" applyFill="1" applyAlignment="1">
      <alignment horizontal="center"/>
    </xf>
    <xf numFmtId="0" fontId="31" fillId="21" borderId="33" xfId="2" applyFont="1" applyFill="1" applyBorder="1" applyAlignment="1">
      <alignment horizontal="center" vertical="center" wrapText="1"/>
    </xf>
    <xf numFmtId="0" fontId="5" fillId="0" borderId="0" xfId="1" applyAlignment="1">
      <alignment horizontal="center"/>
    </xf>
    <xf numFmtId="0" fontId="39" fillId="0" borderId="0" xfId="1" applyFont="1" applyAlignment="1">
      <alignment vertical="top"/>
    </xf>
    <xf numFmtId="0" fontId="39" fillId="0" borderId="0" xfId="1" applyFont="1"/>
    <xf numFmtId="0" fontId="39" fillId="0" borderId="0" xfId="1" applyFont="1" applyAlignment="1">
      <alignment vertical="center"/>
    </xf>
    <xf numFmtId="0" fontId="39" fillId="0" borderId="0" xfId="1" applyFont="1" applyAlignment="1">
      <alignment vertical="center" wrapText="1"/>
    </xf>
    <xf numFmtId="0" fontId="5" fillId="0" borderId="0" xfId="1" applyAlignment="1">
      <alignment vertical="center"/>
    </xf>
    <xf numFmtId="0" fontId="39" fillId="24" borderId="0" xfId="1" applyFont="1" applyFill="1"/>
    <xf numFmtId="0" fontId="46" fillId="24" borderId="0" xfId="1" applyFont="1" applyFill="1"/>
    <xf numFmtId="0" fontId="39" fillId="24" borderId="0" xfId="1" applyFont="1" applyFill="1" applyAlignment="1">
      <alignment vertical="top"/>
    </xf>
    <xf numFmtId="0" fontId="32" fillId="12" borderId="12" xfId="4" applyFont="1" applyFill="1" applyBorder="1" applyAlignment="1" applyProtection="1">
      <alignment vertical="center"/>
    </xf>
    <xf numFmtId="49" fontId="5" fillId="0" borderId="0" xfId="1" applyNumberFormat="1" applyAlignment="1">
      <alignment horizontal="center" vertical="center"/>
    </xf>
    <xf numFmtId="0" fontId="31" fillId="20" borderId="78" xfId="1" applyFont="1" applyFill="1" applyBorder="1" applyAlignment="1">
      <alignment horizontal="center" vertical="center"/>
    </xf>
    <xf numFmtId="49" fontId="5" fillId="0" borderId="79" xfId="1" applyNumberFormat="1" applyBorder="1" applyAlignment="1">
      <alignment horizontal="center" vertical="center"/>
    </xf>
    <xf numFmtId="0" fontId="31" fillId="20" borderId="80" xfId="1" applyFont="1" applyFill="1" applyBorder="1" applyAlignment="1">
      <alignment horizontal="center" wrapText="1"/>
    </xf>
    <xf numFmtId="0" fontId="31" fillId="20" borderId="81" xfId="1" applyFont="1" applyFill="1" applyBorder="1" applyAlignment="1">
      <alignment horizontal="center"/>
    </xf>
    <xf numFmtId="0" fontId="5" fillId="0" borderId="9" xfId="1" applyBorder="1"/>
    <xf numFmtId="0" fontId="5" fillId="0" borderId="10" xfId="1" applyBorder="1"/>
    <xf numFmtId="0" fontId="5" fillId="0" borderId="11" xfId="1" applyBorder="1"/>
    <xf numFmtId="0" fontId="5" fillId="0" borderId="12" xfId="1" applyBorder="1"/>
    <xf numFmtId="0" fontId="7" fillId="0" borderId="0" xfId="1" applyFont="1" applyAlignment="1">
      <alignment vertical="center"/>
    </xf>
    <xf numFmtId="0" fontId="11" fillId="0" borderId="0" xfId="1" applyFont="1" applyAlignment="1">
      <alignment vertical="center"/>
    </xf>
    <xf numFmtId="0" fontId="37" fillId="35" borderId="7" xfId="1" applyFont="1" applyFill="1" applyBorder="1" applyAlignment="1">
      <alignment horizontal="right" wrapText="1"/>
    </xf>
    <xf numFmtId="0" fontId="37" fillId="35" borderId="14" xfId="1" applyFont="1" applyFill="1" applyBorder="1" applyAlignment="1">
      <alignment horizontal="right" wrapText="1"/>
    </xf>
    <xf numFmtId="0" fontId="39" fillId="35" borderId="14" xfId="1" applyFont="1" applyFill="1" applyBorder="1"/>
    <xf numFmtId="0" fontId="39" fillId="35" borderId="8" xfId="1" applyFont="1" applyFill="1" applyBorder="1"/>
    <xf numFmtId="0" fontId="40" fillId="35" borderId="9" xfId="1" applyFont="1" applyFill="1" applyBorder="1" applyAlignment="1">
      <alignment horizontal="center" vertical="center" wrapText="1"/>
    </xf>
    <xf numFmtId="0" fontId="40" fillId="35" borderId="0" xfId="1" applyFont="1" applyFill="1" applyAlignment="1">
      <alignment horizontal="center" vertical="center" wrapText="1"/>
    </xf>
    <xf numFmtId="0" fontId="39" fillId="35" borderId="0" xfId="1" applyFont="1" applyFill="1" applyAlignment="1">
      <alignment vertical="top"/>
    </xf>
    <xf numFmtId="0" fontId="37" fillId="35" borderId="0" xfId="1" applyFont="1" applyFill="1" applyAlignment="1">
      <alignment horizontal="right" vertical="top"/>
    </xf>
    <xf numFmtId="0" fontId="39" fillId="35" borderId="10" xfId="1" applyFont="1" applyFill="1" applyBorder="1" applyAlignment="1">
      <alignment vertical="top"/>
    </xf>
    <xf numFmtId="0" fontId="11" fillId="35" borderId="9" xfId="1" applyFont="1" applyFill="1" applyBorder="1" applyAlignment="1">
      <alignment horizontal="center" vertical="center"/>
    </xf>
    <xf numFmtId="0" fontId="7" fillId="35" borderId="13" xfId="1" applyFont="1" applyFill="1" applyBorder="1" applyAlignment="1">
      <alignment horizontal="center" vertical="center"/>
    </xf>
    <xf numFmtId="0" fontId="41" fillId="35" borderId="9" xfId="1" applyFont="1" applyFill="1" applyBorder="1" applyAlignment="1">
      <alignment horizontal="center" vertical="center"/>
    </xf>
    <xf numFmtId="0" fontId="45" fillId="35" borderId="0" xfId="1" applyFont="1" applyFill="1" applyAlignment="1">
      <alignment horizontal="center" vertical="center"/>
    </xf>
    <xf numFmtId="0" fontId="10" fillId="35" borderId="9" xfId="1" applyFont="1" applyFill="1" applyBorder="1"/>
    <xf numFmtId="0" fontId="10" fillId="35" borderId="0" xfId="1" applyFont="1" applyFill="1" applyAlignment="1">
      <alignment vertical="center"/>
    </xf>
    <xf numFmtId="0" fontId="11" fillId="35" borderId="0" xfId="1" applyFont="1" applyFill="1" applyAlignment="1" applyProtection="1">
      <alignment horizontal="center" vertical="top" wrapText="1"/>
      <protection locked="0"/>
    </xf>
    <xf numFmtId="0" fontId="11" fillId="35" borderId="0" xfId="1" applyFont="1" applyFill="1" applyAlignment="1">
      <alignment horizontal="left" wrapText="1"/>
    </xf>
    <xf numFmtId="0" fontId="10" fillId="35" borderId="10" xfId="1" applyFont="1" applyFill="1" applyBorder="1"/>
    <xf numFmtId="0" fontId="47" fillId="35" borderId="9" xfId="1" applyFont="1" applyFill="1" applyBorder="1"/>
    <xf numFmtId="0" fontId="10" fillId="35" borderId="0" xfId="1" applyFont="1" applyFill="1" applyAlignment="1">
      <alignment horizontal="left" vertical="center"/>
    </xf>
    <xf numFmtId="0" fontId="48" fillId="35" borderId="0" xfId="1" applyFont="1" applyFill="1" applyAlignment="1">
      <alignment horizontal="center" wrapText="1"/>
    </xf>
    <xf numFmtId="0" fontId="11" fillId="35" borderId="0" xfId="1" applyFont="1" applyFill="1" applyAlignment="1" applyProtection="1">
      <alignment horizontal="center" wrapText="1"/>
      <protection locked="0"/>
    </xf>
    <xf numFmtId="0" fontId="5" fillId="35" borderId="0" xfId="1" applyFill="1" applyAlignment="1">
      <alignment horizontal="left" wrapText="1"/>
    </xf>
    <xf numFmtId="0" fontId="48" fillId="35" borderId="0" xfId="1" applyFont="1" applyFill="1" applyAlignment="1">
      <alignment horizontal="left" vertical="top" wrapText="1"/>
    </xf>
    <xf numFmtId="0" fontId="11" fillId="35" borderId="33" xfId="1" applyFont="1" applyFill="1" applyBorder="1" applyAlignment="1">
      <alignment horizontal="center" vertical="top" wrapText="1"/>
    </xf>
    <xf numFmtId="0" fontId="10" fillId="35" borderId="0" xfId="1" applyFont="1" applyFill="1" applyAlignment="1">
      <alignment vertical="top" wrapText="1"/>
    </xf>
    <xf numFmtId="0" fontId="11" fillId="35" borderId="0" xfId="1" applyFont="1" applyFill="1" applyAlignment="1">
      <alignment vertical="center"/>
    </xf>
    <xf numFmtId="15" fontId="11" fillId="35" borderId="0" xfId="1" applyNumberFormat="1" applyFont="1" applyFill="1" applyAlignment="1">
      <alignment vertical="center"/>
    </xf>
    <xf numFmtId="0" fontId="11" fillId="35" borderId="0" xfId="1" applyFont="1" applyFill="1"/>
    <xf numFmtId="0" fontId="10" fillId="35" borderId="9" xfId="1" applyFont="1" applyFill="1" applyBorder="1" applyAlignment="1">
      <alignment vertical="top"/>
    </xf>
    <xf numFmtId="0" fontId="10" fillId="35" borderId="10" xfId="1" applyFont="1" applyFill="1" applyBorder="1" applyAlignment="1">
      <alignment vertical="top"/>
    </xf>
    <xf numFmtId="0" fontId="10" fillId="35" borderId="0" xfId="1" applyFont="1" applyFill="1" applyAlignment="1">
      <alignment horizontal="left" wrapText="1"/>
    </xf>
    <xf numFmtId="0" fontId="10" fillId="35" borderId="0" xfId="1" applyFont="1" applyFill="1" applyAlignment="1">
      <alignment horizontal="left" vertical="center" wrapText="1"/>
    </xf>
    <xf numFmtId="0" fontId="5" fillId="35" borderId="11" xfId="1" applyFill="1" applyBorder="1"/>
    <xf numFmtId="0" fontId="5" fillId="35" borderId="13" xfId="1" applyFill="1" applyBorder="1"/>
    <xf numFmtId="0" fontId="5" fillId="35" borderId="12" xfId="1" applyFill="1" applyBorder="1"/>
    <xf numFmtId="0" fontId="5" fillId="35" borderId="7" xfId="1" applyFill="1" applyBorder="1"/>
    <xf numFmtId="0" fontId="7" fillId="35" borderId="14" xfId="1" applyFont="1" applyFill="1" applyBorder="1" applyAlignment="1">
      <alignment horizontal="center"/>
    </xf>
    <xf numFmtId="0" fontId="5" fillId="35" borderId="8" xfId="1" applyFill="1" applyBorder="1"/>
    <xf numFmtId="0" fontId="5" fillId="35" borderId="9" xfId="1" applyFill="1" applyBorder="1"/>
    <xf numFmtId="0" fontId="5" fillId="35" borderId="10" xfId="1" applyFill="1" applyBorder="1"/>
    <xf numFmtId="0" fontId="8" fillId="35" borderId="51" xfId="1" applyFont="1" applyFill="1" applyBorder="1" applyAlignment="1">
      <alignment horizontal="center" vertical="center" wrapText="1"/>
    </xf>
    <xf numFmtId="0" fontId="38" fillId="35" borderId="54" xfId="1" applyFont="1" applyFill="1" applyBorder="1" applyAlignment="1">
      <alignment horizontal="center" vertical="center" wrapText="1"/>
    </xf>
    <xf numFmtId="15" fontId="7" fillId="35" borderId="13" xfId="1" applyNumberFormat="1" applyFont="1" applyFill="1" applyBorder="1" applyAlignment="1">
      <alignment horizontal="center" vertical="center" wrapText="1"/>
    </xf>
    <xf numFmtId="0" fontId="37" fillId="35" borderId="8" xfId="1" applyFont="1" applyFill="1" applyBorder="1" applyAlignment="1">
      <alignment horizontal="right" wrapText="1"/>
    </xf>
    <xf numFmtId="0" fontId="37" fillId="35" borderId="9" xfId="1" applyFont="1" applyFill="1" applyBorder="1" applyAlignment="1">
      <alignment vertical="center" wrapText="1"/>
    </xf>
    <xf numFmtId="0" fontId="37" fillId="35" borderId="0" xfId="1" applyFont="1" applyFill="1" applyAlignment="1">
      <alignment horizontal="right" vertical="center" wrapText="1"/>
    </xf>
    <xf numFmtId="0" fontId="37" fillId="35" borderId="10" xfId="1" applyFont="1" applyFill="1" applyBorder="1" applyAlignment="1">
      <alignment vertical="center" wrapText="1"/>
    </xf>
    <xf numFmtId="0" fontId="40" fillId="35" borderId="10" xfId="1" applyFont="1" applyFill="1" applyBorder="1" applyAlignment="1">
      <alignment horizontal="center" vertical="center" wrapText="1"/>
    </xf>
    <xf numFmtId="0" fontId="11" fillId="35" borderId="10" xfId="1" applyFont="1" applyFill="1" applyBorder="1" applyAlignment="1">
      <alignment horizontal="center" vertical="center"/>
    </xf>
    <xf numFmtId="0" fontId="39" fillId="35" borderId="11" xfId="1" applyFont="1" applyFill="1" applyBorder="1" applyAlignment="1">
      <alignment vertical="top"/>
    </xf>
    <xf numFmtId="0" fontId="41" fillId="35" borderId="10" xfId="1" applyFont="1" applyFill="1" applyBorder="1" applyAlignment="1">
      <alignment horizontal="center" vertical="center"/>
    </xf>
    <xf numFmtId="0" fontId="39" fillId="35" borderId="12" xfId="1" applyFont="1" applyFill="1" applyBorder="1" applyAlignment="1">
      <alignment vertical="top"/>
    </xf>
    <xf numFmtId="0" fontId="12" fillId="35" borderId="0" xfId="3" applyFont="1" applyFill="1" applyBorder="1" applyAlignment="1" applyProtection="1">
      <alignment horizontal="left" vertical="center" wrapText="1" indent="1"/>
    </xf>
    <xf numFmtId="0" fontId="5" fillId="35" borderId="0" xfId="1" applyFill="1" applyAlignment="1">
      <alignment horizontal="left" vertical="center" wrapText="1" indent="1"/>
    </xf>
    <xf numFmtId="0" fontId="37" fillId="35" borderId="0" xfId="1" applyFont="1" applyFill="1" applyAlignment="1">
      <alignment horizontal="left" vertical="center" wrapText="1" indent="1"/>
    </xf>
    <xf numFmtId="0" fontId="70" fillId="35" borderId="0" xfId="3" applyFont="1" applyFill="1" applyBorder="1" applyAlignment="1" applyProtection="1">
      <alignment horizontal="left" vertical="center" wrapText="1" indent="1"/>
    </xf>
    <xf numFmtId="0" fontId="39" fillId="35" borderId="13" xfId="1" applyFont="1" applyFill="1" applyBorder="1" applyAlignment="1">
      <alignment vertical="top"/>
    </xf>
    <xf numFmtId="0" fontId="10" fillId="35" borderId="9" xfId="1" applyFont="1" applyFill="1" applyBorder="1" applyAlignment="1">
      <alignment vertical="center"/>
    </xf>
    <xf numFmtId="0" fontId="10" fillId="35" borderId="9" xfId="1" applyFont="1" applyFill="1" applyBorder="1" applyAlignment="1">
      <alignment vertical="center" wrapText="1"/>
    </xf>
    <xf numFmtId="0" fontId="5" fillId="35" borderId="11" xfId="1" applyFill="1" applyBorder="1" applyAlignment="1">
      <alignment vertical="center"/>
    </xf>
    <xf numFmtId="0" fontId="39" fillId="35" borderId="10" xfId="1" applyFont="1" applyFill="1" applyBorder="1" applyAlignment="1">
      <alignment vertical="center"/>
    </xf>
    <xf numFmtId="0" fontId="10" fillId="35" borderId="10" xfId="1" applyFont="1" applyFill="1" applyBorder="1" applyAlignment="1">
      <alignment vertical="center"/>
    </xf>
    <xf numFmtId="0" fontId="10" fillId="35" borderId="10" xfId="1" applyFont="1" applyFill="1" applyBorder="1" applyAlignment="1">
      <alignment vertical="center" wrapText="1"/>
    </xf>
    <xf numFmtId="0" fontId="5" fillId="35" borderId="12" xfId="1" applyFill="1" applyBorder="1" applyAlignment="1">
      <alignment vertical="center"/>
    </xf>
    <xf numFmtId="0" fontId="5" fillId="35" borderId="0" xfId="1" applyFill="1" applyAlignment="1">
      <alignment horizontal="left"/>
    </xf>
    <xf numFmtId="0" fontId="11" fillId="35" borderId="46" xfId="1" applyFont="1" applyFill="1" applyBorder="1" applyAlignment="1">
      <alignment horizontal="left" vertical="center"/>
    </xf>
    <xf numFmtId="0" fontId="10" fillId="35" borderId="46" xfId="1" applyFont="1" applyFill="1" applyBorder="1" applyAlignment="1">
      <alignment horizontal="left" vertical="center"/>
    </xf>
    <xf numFmtId="0" fontId="11" fillId="35" borderId="46" xfId="1" applyFont="1" applyFill="1" applyBorder="1" applyAlignment="1">
      <alignment vertical="center"/>
    </xf>
    <xf numFmtId="0" fontId="11" fillId="35" borderId="52" xfId="1" applyFont="1" applyFill="1" applyBorder="1" applyAlignment="1">
      <alignment horizontal="center" vertical="center"/>
    </xf>
    <xf numFmtId="0" fontId="10" fillId="35" borderId="50" xfId="1" applyFont="1" applyFill="1" applyBorder="1" applyAlignment="1">
      <alignment horizontal="center" vertical="center"/>
    </xf>
    <xf numFmtId="0" fontId="10" fillId="35" borderId="33" xfId="1" applyFont="1" applyFill="1" applyBorder="1" applyAlignment="1">
      <alignment horizontal="center" vertical="center"/>
    </xf>
    <xf numFmtId="0" fontId="10" fillId="35" borderId="33" xfId="1" applyFont="1" applyFill="1" applyBorder="1" applyAlignment="1">
      <alignment vertical="center"/>
    </xf>
    <xf numFmtId="0" fontId="44" fillId="35" borderId="0" xfId="1" applyFont="1" applyFill="1" applyAlignment="1">
      <alignment vertical="center"/>
    </xf>
    <xf numFmtId="0" fontId="43" fillId="35" borderId="0" xfId="3" applyFont="1" applyFill="1" applyBorder="1" applyAlignment="1" applyProtection="1">
      <alignment vertical="center"/>
    </xf>
    <xf numFmtId="0" fontId="5" fillId="35" borderId="13" xfId="1" applyFill="1" applyBorder="1" applyAlignment="1">
      <alignment vertical="center"/>
    </xf>
    <xf numFmtId="0" fontId="5" fillId="35" borderId="13" xfId="1" applyFill="1" applyBorder="1" applyAlignment="1">
      <alignment vertical="center" wrapText="1"/>
    </xf>
    <xf numFmtId="0" fontId="69" fillId="35" borderId="46" xfId="1" applyFont="1" applyFill="1" applyBorder="1" applyAlignment="1">
      <alignment vertical="center"/>
    </xf>
    <xf numFmtId="0" fontId="69" fillId="35" borderId="46" xfId="1" applyFont="1" applyFill="1" applyBorder="1" applyAlignment="1">
      <alignment horizontal="center" vertical="center" wrapText="1"/>
    </xf>
    <xf numFmtId="0" fontId="5" fillId="39" borderId="0" xfId="1" applyFill="1" applyAlignment="1">
      <alignment vertical="center"/>
    </xf>
    <xf numFmtId="0" fontId="72" fillId="38" borderId="0" xfId="1" applyFont="1" applyFill="1" applyAlignment="1">
      <alignment vertical="center"/>
    </xf>
    <xf numFmtId="0" fontId="72" fillId="37" borderId="0" xfId="1" applyFont="1" applyFill="1" applyAlignment="1">
      <alignment vertical="center"/>
    </xf>
    <xf numFmtId="0" fontId="37" fillId="41" borderId="46" xfId="1" applyFont="1" applyFill="1" applyBorder="1" applyAlignment="1">
      <alignment vertical="center"/>
    </xf>
    <xf numFmtId="0" fontId="71" fillId="41" borderId="46" xfId="3" applyFont="1" applyFill="1" applyBorder="1" applyAlignment="1" applyProtection="1">
      <alignment horizontal="left" vertical="center" wrapText="1" indent="1"/>
    </xf>
    <xf numFmtId="0" fontId="8" fillId="35" borderId="13" xfId="1" applyFont="1" applyFill="1" applyBorder="1" applyAlignment="1">
      <alignment horizontal="center" wrapText="1"/>
    </xf>
    <xf numFmtId="0" fontId="11" fillId="35" borderId="0" xfId="1" applyFont="1" applyFill="1" applyAlignment="1">
      <alignment horizontal="center" vertical="center" wrapText="1"/>
    </xf>
    <xf numFmtId="0" fontId="6" fillId="35" borderId="47" xfId="1" applyFont="1" applyFill="1" applyBorder="1" applyAlignment="1">
      <alignment horizontal="center" vertical="center" wrapText="1"/>
    </xf>
    <xf numFmtId="0" fontId="7" fillId="40" borderId="0" xfId="1" applyFont="1" applyFill="1" applyAlignment="1">
      <alignment vertical="center"/>
    </xf>
    <xf numFmtId="0" fontId="10" fillId="0" borderId="0" xfId="1" applyFont="1"/>
    <xf numFmtId="0" fontId="10" fillId="0" borderId="0" xfId="1" applyFont="1" applyAlignment="1">
      <alignment vertical="center"/>
    </xf>
    <xf numFmtId="1" fontId="10" fillId="0" borderId="0" xfId="1" applyNumberFormat="1" applyFont="1" applyProtection="1">
      <protection hidden="1"/>
    </xf>
    <xf numFmtId="0" fontId="10" fillId="43" borderId="33" xfId="1" applyFont="1" applyFill="1" applyBorder="1" applyAlignment="1" applyProtection="1">
      <alignment horizontal="left" vertical="center" wrapText="1"/>
      <protection locked="0"/>
    </xf>
    <xf numFmtId="0" fontId="10" fillId="43" borderId="33" xfId="1" applyFont="1" applyFill="1" applyBorder="1" applyAlignment="1" applyProtection="1">
      <alignment horizontal="left" vertical="center"/>
      <protection locked="0"/>
    </xf>
    <xf numFmtId="0" fontId="10" fillId="24" borderId="33" xfId="1" applyFont="1" applyFill="1" applyBorder="1" applyAlignment="1" applyProtection="1">
      <alignment horizontal="left" vertical="center"/>
      <protection locked="0"/>
    </xf>
    <xf numFmtId="0" fontId="10" fillId="0" borderId="33" xfId="1" applyFont="1" applyBorder="1" applyAlignment="1" applyProtection="1">
      <alignment horizontal="left" vertical="center"/>
      <protection locked="0"/>
    </xf>
    <xf numFmtId="0" fontId="58" fillId="31" borderId="95" xfId="6" applyFont="1" applyFill="1" applyBorder="1" applyAlignment="1" applyProtection="1">
      <alignment horizontal="center" vertical="center"/>
      <protection locked="0"/>
    </xf>
    <xf numFmtId="0" fontId="58" fillId="31" borderId="88" xfId="6" applyFont="1" applyFill="1" applyBorder="1" applyAlignment="1" applyProtection="1">
      <alignment horizontal="center" vertical="center"/>
      <protection locked="0"/>
    </xf>
    <xf numFmtId="0" fontId="58" fillId="31" borderId="96" xfId="6" applyFont="1" applyFill="1" applyBorder="1" applyAlignment="1" applyProtection="1">
      <alignment horizontal="center" vertical="center"/>
      <protection locked="0"/>
    </xf>
    <xf numFmtId="0" fontId="58" fillId="31" borderId="90" xfId="6" applyFont="1" applyFill="1" applyBorder="1" applyAlignment="1" applyProtection="1">
      <alignment horizontal="center" vertical="center"/>
      <protection locked="0"/>
    </xf>
    <xf numFmtId="0" fontId="58" fillId="31" borderId="92" xfId="6" applyFont="1" applyFill="1" applyBorder="1" applyAlignment="1" applyProtection="1">
      <alignment horizontal="center" vertical="center"/>
      <protection locked="0"/>
    </xf>
    <xf numFmtId="0" fontId="58" fillId="31" borderId="97" xfId="6" applyFont="1" applyFill="1" applyBorder="1" applyAlignment="1" applyProtection="1">
      <alignment horizontal="center" vertical="center"/>
      <protection locked="0"/>
    </xf>
    <xf numFmtId="0" fontId="58" fillId="31" borderId="93" xfId="6" applyFont="1" applyFill="1" applyBorder="1" applyAlignment="1" applyProtection="1">
      <alignment horizontal="center" vertical="center"/>
      <protection locked="0"/>
    </xf>
    <xf numFmtId="0" fontId="0" fillId="2" borderId="18" xfId="0" applyFill="1" applyBorder="1" applyAlignment="1" applyProtection="1">
      <alignment horizontal="right" vertical="center"/>
      <protection locked="0"/>
    </xf>
    <xf numFmtId="0" fontId="0" fillId="2" borderId="19" xfId="0" applyFill="1" applyBorder="1" applyProtection="1">
      <protection locked="0"/>
    </xf>
    <xf numFmtId="0" fontId="0" fillId="0" borderId="19" xfId="0" applyBorder="1" applyProtection="1">
      <protection locked="0"/>
    </xf>
    <xf numFmtId="0" fontId="0" fillId="2" borderId="40" xfId="0" applyFill="1" applyBorder="1" applyProtection="1">
      <protection locked="0"/>
    </xf>
    <xf numFmtId="0" fontId="0" fillId="0" borderId="40" xfId="0" applyBorder="1" applyProtection="1">
      <protection locked="0"/>
    </xf>
    <xf numFmtId="0" fontId="0" fillId="2" borderId="32" xfId="0" applyFill="1" applyBorder="1" applyProtection="1">
      <protection locked="0"/>
    </xf>
    <xf numFmtId="0" fontId="0" fillId="2" borderId="18" xfId="0" applyFill="1" applyBorder="1" applyProtection="1">
      <protection locked="0"/>
    </xf>
    <xf numFmtId="0" fontId="1" fillId="2" borderId="25" xfId="0" applyFont="1" applyFill="1" applyBorder="1" applyProtection="1">
      <protection locked="0"/>
    </xf>
    <xf numFmtId="0" fontId="1" fillId="0" borderId="25" xfId="0" applyFont="1" applyBorder="1" applyProtection="1">
      <protection locked="0"/>
    </xf>
    <xf numFmtId="0" fontId="0" fillId="0" borderId="98" xfId="0" applyBorder="1" applyProtection="1">
      <protection locked="0"/>
    </xf>
    <xf numFmtId="0" fontId="0" fillId="2" borderId="98" xfId="0" applyFill="1" applyBorder="1" applyProtection="1">
      <protection locked="0"/>
    </xf>
    <xf numFmtId="0" fontId="58" fillId="31" borderId="69" xfId="6" applyFont="1" applyFill="1" applyBorder="1" applyAlignment="1" applyProtection="1">
      <alignment horizontal="center" vertical="center"/>
      <protection locked="0"/>
    </xf>
    <xf numFmtId="0" fontId="58" fillId="31" borderId="101" xfId="6" applyFont="1" applyFill="1" applyBorder="1" applyAlignment="1" applyProtection="1">
      <alignment horizontal="center" vertical="center"/>
      <protection locked="0"/>
    </xf>
    <xf numFmtId="0" fontId="74" fillId="44" borderId="69" xfId="8" applyNumberFormat="1" applyFont="1" applyFill="1" applyBorder="1" applyAlignment="1" applyProtection="1">
      <alignment horizontal="center" vertical="center" textRotation="90" wrapText="1"/>
    </xf>
    <xf numFmtId="0" fontId="60" fillId="31" borderId="94" xfId="0" applyFont="1" applyFill="1" applyBorder="1" applyAlignment="1">
      <alignment horizontal="left" vertical="top" wrapText="1"/>
    </xf>
    <xf numFmtId="0" fontId="60" fillId="31" borderId="94" xfId="0" applyFont="1" applyFill="1" applyBorder="1" applyAlignment="1">
      <alignment vertical="top" wrapText="1"/>
    </xf>
    <xf numFmtId="0" fontId="60" fillId="31" borderId="89" xfId="0" applyFont="1" applyFill="1" applyBorder="1" applyAlignment="1">
      <alignment horizontal="left" vertical="top" wrapText="1"/>
    </xf>
    <xf numFmtId="0" fontId="60" fillId="31" borderId="91" xfId="0" applyFont="1" applyFill="1" applyBorder="1" applyAlignment="1">
      <alignment horizontal="left" vertical="top" wrapText="1"/>
    </xf>
    <xf numFmtId="0" fontId="60" fillId="31" borderId="102" xfId="0" applyFont="1" applyFill="1" applyBorder="1" applyAlignment="1">
      <alignment horizontal="left" vertical="top" wrapText="1"/>
    </xf>
    <xf numFmtId="0" fontId="10" fillId="35" borderId="7" xfId="1" applyFont="1" applyFill="1" applyBorder="1"/>
    <xf numFmtId="0" fontId="10" fillId="35" borderId="8" xfId="1" applyFont="1" applyFill="1" applyBorder="1"/>
    <xf numFmtId="0" fontId="8" fillId="35" borderId="0" xfId="1" applyFont="1" applyFill="1" applyAlignment="1">
      <alignment vertical="center" wrapText="1" shrinkToFit="1"/>
    </xf>
    <xf numFmtId="0" fontId="73" fillId="35" borderId="0" xfId="1" applyFont="1" applyFill="1" applyAlignment="1">
      <alignment horizontal="right" vertical="center" wrapText="1" shrinkToFit="1"/>
    </xf>
    <xf numFmtId="0" fontId="7" fillId="35" borderId="0" xfId="1" applyFont="1" applyFill="1" applyAlignment="1">
      <alignment horizontal="center" vertical="center" wrapText="1" shrinkToFit="1"/>
    </xf>
    <xf numFmtId="1" fontId="10" fillId="35" borderId="9" xfId="1" applyNumberFormat="1" applyFont="1" applyFill="1" applyBorder="1" applyProtection="1">
      <protection hidden="1"/>
    </xf>
    <xf numFmtId="0" fontId="11" fillId="35" borderId="33" xfId="1" applyFont="1" applyFill="1" applyBorder="1" applyAlignment="1">
      <alignment horizontal="center" vertical="center"/>
    </xf>
    <xf numFmtId="1" fontId="11" fillId="35" borderId="33" xfId="1" applyNumberFormat="1" applyFont="1" applyFill="1" applyBorder="1" applyAlignment="1">
      <alignment horizontal="center" vertical="center"/>
    </xf>
    <xf numFmtId="0" fontId="10" fillId="35" borderId="11" xfId="1" applyFont="1" applyFill="1" applyBorder="1"/>
    <xf numFmtId="0" fontId="10" fillId="35" borderId="13" xfId="1" applyFont="1" applyFill="1" applyBorder="1" applyAlignment="1">
      <alignment vertical="center"/>
    </xf>
    <xf numFmtId="0" fontId="10" fillId="35" borderId="13" xfId="1" applyFont="1" applyFill="1" applyBorder="1"/>
    <xf numFmtId="0" fontId="10" fillId="35" borderId="12" xfId="1" applyFont="1" applyFill="1" applyBorder="1"/>
    <xf numFmtId="0" fontId="41" fillId="42" borderId="9" xfId="0" applyFont="1" applyFill="1" applyBorder="1" applyAlignment="1">
      <alignment horizontal="center" vertical="center"/>
    </xf>
    <xf numFmtId="0" fontId="39" fillId="0" borderId="0" xfId="0" applyFont="1" applyAlignment="1">
      <alignment vertical="top"/>
    </xf>
    <xf numFmtId="0" fontId="10" fillId="35" borderId="46" xfId="1" applyFont="1" applyFill="1" applyBorder="1" applyAlignment="1">
      <alignment horizontal="left" vertical="center" wrapText="1"/>
    </xf>
    <xf numFmtId="0" fontId="58" fillId="31" borderId="114" xfId="6" applyFont="1" applyFill="1" applyBorder="1" applyAlignment="1" applyProtection="1">
      <alignment horizontal="center" vertical="center"/>
      <protection locked="0"/>
    </xf>
    <xf numFmtId="0" fontId="58" fillId="31" borderId="115" xfId="6" applyFont="1" applyFill="1" applyBorder="1" applyAlignment="1" applyProtection="1">
      <alignment horizontal="center" vertical="center"/>
      <protection locked="0"/>
    </xf>
    <xf numFmtId="0" fontId="60" fillId="31" borderId="116" xfId="0" applyFont="1" applyFill="1" applyBorder="1" applyAlignment="1">
      <alignment horizontal="left" vertical="top" wrapText="1"/>
    </xf>
    <xf numFmtId="0" fontId="58" fillId="31" borderId="117" xfId="6" applyFont="1" applyFill="1" applyBorder="1" applyAlignment="1" applyProtection="1">
      <alignment horizontal="center" vertical="center"/>
      <protection locked="0"/>
    </xf>
    <xf numFmtId="0" fontId="58" fillId="31" borderId="118" xfId="6" applyFont="1" applyFill="1" applyBorder="1" applyAlignment="1" applyProtection="1">
      <alignment horizontal="center" vertical="center"/>
      <protection locked="0"/>
    </xf>
    <xf numFmtId="0" fontId="60" fillId="31" borderId="119" xfId="0" applyFont="1" applyFill="1" applyBorder="1" applyAlignment="1">
      <alignment horizontal="left" vertical="top" wrapText="1"/>
    </xf>
    <xf numFmtId="0" fontId="58" fillId="31" borderId="120" xfId="6" applyFont="1" applyFill="1" applyBorder="1" applyAlignment="1" applyProtection="1">
      <alignment horizontal="center" vertical="center"/>
      <protection locked="0"/>
    </xf>
    <xf numFmtId="0" fontId="58" fillId="31" borderId="121" xfId="6" applyFont="1" applyFill="1" applyBorder="1" applyAlignment="1" applyProtection="1">
      <alignment horizontal="center" vertical="center"/>
      <protection locked="0"/>
    </xf>
    <xf numFmtId="0" fontId="58" fillId="31" borderId="122" xfId="6" applyFont="1" applyFill="1" applyBorder="1" applyAlignment="1" applyProtection="1">
      <alignment horizontal="center" vertical="center"/>
      <protection locked="0"/>
    </xf>
    <xf numFmtId="0" fontId="58" fillId="31" borderId="123" xfId="6" applyFont="1" applyFill="1" applyBorder="1" applyAlignment="1" applyProtection="1">
      <alignment horizontal="center" vertical="center"/>
      <protection locked="0"/>
    </xf>
    <xf numFmtId="0" fontId="60" fillId="31" borderId="124" xfId="0" applyFont="1" applyFill="1" applyBorder="1" applyAlignment="1">
      <alignment horizontal="left" vertical="top" wrapText="1"/>
    </xf>
    <xf numFmtId="0" fontId="68" fillId="35" borderId="0" xfId="1" applyFont="1" applyFill="1" applyAlignment="1">
      <alignment horizontal="right" vertical="center" wrapText="1"/>
    </xf>
    <xf numFmtId="0" fontId="14" fillId="2" borderId="98" xfId="0" applyFont="1" applyFill="1" applyBorder="1" applyProtection="1">
      <protection locked="0"/>
    </xf>
    <xf numFmtId="0" fontId="0" fillId="0" borderId="18" xfId="0" applyBorder="1" applyProtection="1">
      <protection locked="0"/>
    </xf>
    <xf numFmtId="0" fontId="1" fillId="0" borderId="21" xfId="0" applyFont="1" applyBorder="1" applyProtection="1">
      <protection locked="0"/>
    </xf>
    <xf numFmtId="0" fontId="1" fillId="0" borderId="13" xfId="0" applyFont="1" applyBorder="1" applyProtection="1">
      <protection locked="0"/>
    </xf>
    <xf numFmtId="0" fontId="0" fillId="0" borderId="41" xfId="0" applyBorder="1" applyProtection="1">
      <protection locked="0"/>
    </xf>
    <xf numFmtId="0" fontId="1" fillId="0" borderId="18" xfId="0" applyFont="1"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22" xfId="0" applyBorder="1" applyProtection="1">
      <protection locked="0"/>
    </xf>
    <xf numFmtId="0" fontId="1" fillId="0" borderId="18" xfId="0" applyFont="1" applyBorder="1" applyProtection="1">
      <protection locked="0"/>
    </xf>
    <xf numFmtId="0" fontId="0" fillId="0" borderId="21" xfId="0" applyBorder="1" applyProtection="1">
      <protection locked="0"/>
    </xf>
    <xf numFmtId="0" fontId="14" fillId="0" borderId="19" xfId="0" applyFont="1" applyBorder="1" applyProtection="1">
      <protection locked="0"/>
    </xf>
    <xf numFmtId="0" fontId="0" fillId="0" borderId="32" xfId="0" applyBorder="1" applyProtection="1">
      <protection locked="0"/>
    </xf>
    <xf numFmtId="0" fontId="0" fillId="0" borderId="38" xfId="0" applyBorder="1" applyProtection="1">
      <protection locked="0"/>
    </xf>
    <xf numFmtId="0" fontId="14" fillId="0" borderId="40" xfId="0" applyFont="1" applyBorder="1" applyProtection="1">
      <protection locked="0"/>
    </xf>
    <xf numFmtId="0" fontId="0" fillId="0" borderId="42" xfId="0" applyBorder="1" applyProtection="1">
      <protection locked="0"/>
    </xf>
    <xf numFmtId="0" fontId="0" fillId="0" borderId="100" xfId="0" applyBorder="1" applyProtection="1">
      <protection locked="0"/>
    </xf>
    <xf numFmtId="0" fontId="10" fillId="35" borderId="0" xfId="1" applyFont="1" applyFill="1" applyAlignment="1">
      <alignment horizontal="left" vertical="top" wrapText="1"/>
    </xf>
    <xf numFmtId="0" fontId="81" fillId="46" borderId="0" xfId="1" applyFont="1" applyFill="1" applyAlignment="1">
      <alignment horizontal="center"/>
    </xf>
    <xf numFmtId="0" fontId="31" fillId="47" borderId="0" xfId="2" applyFont="1" applyFill="1" applyAlignment="1">
      <alignment horizontal="center" vertical="center" wrapText="1"/>
    </xf>
    <xf numFmtId="0" fontId="30" fillId="0" borderId="0" xfId="2"/>
    <xf numFmtId="0" fontId="30" fillId="0" borderId="0" xfId="2" applyAlignment="1">
      <alignment horizontal="center" vertical="center"/>
    </xf>
    <xf numFmtId="0" fontId="30" fillId="23" borderId="47" xfId="2" applyFill="1" applyBorder="1" applyAlignment="1">
      <alignment horizontal="center"/>
    </xf>
    <xf numFmtId="0" fontId="30" fillId="48" borderId="47" xfId="2" applyFill="1" applyBorder="1" applyAlignment="1">
      <alignment horizontal="center"/>
    </xf>
    <xf numFmtId="0" fontId="30" fillId="49" borderId="47" xfId="2" applyFill="1" applyBorder="1" applyAlignment="1">
      <alignment horizontal="center"/>
    </xf>
    <xf numFmtId="0" fontId="30" fillId="23" borderId="49" xfId="2" applyFill="1" applyBorder="1" applyAlignment="1">
      <alignment horizontal="center"/>
    </xf>
    <xf numFmtId="0" fontId="30" fillId="48" borderId="49" xfId="2" applyFill="1" applyBorder="1" applyAlignment="1">
      <alignment horizontal="center"/>
    </xf>
    <xf numFmtId="0" fontId="30" fillId="49" borderId="49" xfId="2" applyFill="1" applyBorder="1" applyAlignment="1">
      <alignment horizontal="center"/>
    </xf>
    <xf numFmtId="0" fontId="30" fillId="23" borderId="51" xfId="2" applyFill="1" applyBorder="1" applyAlignment="1">
      <alignment horizontal="center"/>
    </xf>
    <xf numFmtId="0" fontId="30" fillId="48" borderId="51" xfId="2" applyFill="1" applyBorder="1" applyAlignment="1">
      <alignment horizontal="center"/>
    </xf>
    <xf numFmtId="0" fontId="30" fillId="49" borderId="51" xfId="2" applyFill="1" applyBorder="1" applyAlignment="1">
      <alignment horizontal="center"/>
    </xf>
    <xf numFmtId="0" fontId="30" fillId="0" borderId="0" xfId="2" applyAlignment="1">
      <alignment horizontal="center"/>
    </xf>
    <xf numFmtId="0" fontId="30" fillId="0" borderId="0" xfId="2" applyAlignment="1">
      <alignment horizontal="left"/>
    </xf>
    <xf numFmtId="0" fontId="30" fillId="0" borderId="0" xfId="2" applyAlignment="1">
      <alignment vertical="top"/>
    </xf>
    <xf numFmtId="0" fontId="30" fillId="0" borderId="0" xfId="2" applyAlignment="1">
      <alignment horizontal="center" vertical="top"/>
    </xf>
    <xf numFmtId="0" fontId="30" fillId="0" borderId="0" xfId="2" applyAlignment="1">
      <alignment horizontal="left" vertical="top"/>
    </xf>
    <xf numFmtId="0" fontId="30" fillId="48" borderId="0" xfId="2" applyFill="1" applyAlignment="1">
      <alignment horizontal="center" vertical="top" wrapText="1"/>
    </xf>
    <xf numFmtId="0" fontId="30" fillId="49" borderId="0" xfId="2" applyFill="1" applyAlignment="1">
      <alignment horizontal="center" vertical="top" wrapText="1"/>
    </xf>
    <xf numFmtId="0" fontId="30" fillId="48" borderId="0" xfId="2" applyFill="1" applyAlignment="1">
      <alignment horizontal="center" vertical="top"/>
    </xf>
    <xf numFmtId="0" fontId="30" fillId="2" borderId="0" xfId="2" applyFill="1" applyAlignment="1">
      <alignment vertical="top"/>
    </xf>
    <xf numFmtId="0" fontId="31" fillId="50" borderId="0" xfId="2" applyFont="1" applyFill="1" applyAlignment="1">
      <alignment horizontal="left"/>
    </xf>
    <xf numFmtId="0" fontId="30" fillId="50" borderId="0" xfId="2" applyFill="1" applyAlignment="1">
      <alignment horizontal="left"/>
    </xf>
    <xf numFmtId="0" fontId="30" fillId="50" borderId="0" xfId="2" applyFill="1" applyAlignment="1">
      <alignment horizontal="center"/>
    </xf>
    <xf numFmtId="0" fontId="30" fillId="0" borderId="0" xfId="2" quotePrefix="1" applyAlignment="1">
      <alignment horizontal="left"/>
    </xf>
    <xf numFmtId="0" fontId="2" fillId="0" borderId="0" xfId="2" applyFont="1" applyAlignment="1">
      <alignment horizontal="left"/>
    </xf>
    <xf numFmtId="0" fontId="2" fillId="0" borderId="0" xfId="2" applyFont="1" applyAlignment="1">
      <alignment horizontal="left" vertical="center"/>
    </xf>
    <xf numFmtId="0" fontId="30" fillId="51" borderId="0" xfId="5" applyFill="1"/>
    <xf numFmtId="0" fontId="30" fillId="51" borderId="0" xfId="5" applyFill="1" applyAlignment="1">
      <alignment horizontal="center" vertical="center"/>
    </xf>
    <xf numFmtId="0" fontId="30" fillId="51" borderId="0" xfId="2" applyFill="1"/>
    <xf numFmtId="0" fontId="0" fillId="51" borderId="0" xfId="5" applyFont="1" applyFill="1" applyAlignment="1">
      <alignment horizontal="center" vertical="center"/>
    </xf>
    <xf numFmtId="0" fontId="31" fillId="47" borderId="0" xfId="2" applyFont="1" applyFill="1" applyAlignment="1">
      <alignment horizontal="center" vertical="center"/>
    </xf>
    <xf numFmtId="0" fontId="5" fillId="45" borderId="33" xfId="1" applyFill="1" applyBorder="1"/>
    <xf numFmtId="0" fontId="5" fillId="45" borderId="33" xfId="1" applyFill="1" applyBorder="1" applyAlignment="1">
      <alignment horizontal="center"/>
    </xf>
    <xf numFmtId="14" fontId="5" fillId="45" borderId="33" xfId="1" applyNumberFormat="1" applyFill="1" applyBorder="1"/>
    <xf numFmtId="0" fontId="5" fillId="40" borderId="33" xfId="1" applyFill="1" applyBorder="1"/>
    <xf numFmtId="0" fontId="5" fillId="40" borderId="33" xfId="1" applyFill="1" applyBorder="1" applyAlignment="1">
      <alignment horizontal="center"/>
    </xf>
    <xf numFmtId="14" fontId="5" fillId="40" borderId="33" xfId="1" applyNumberFormat="1" applyFill="1" applyBorder="1"/>
    <xf numFmtId="0" fontId="5" fillId="35" borderId="33" xfId="1" applyFill="1" applyBorder="1" applyAlignment="1">
      <alignment vertical="top"/>
    </xf>
    <xf numFmtId="0" fontId="5" fillId="35" borderId="33" xfId="1" applyFill="1" applyBorder="1" applyAlignment="1">
      <alignment horizontal="center" vertical="top"/>
    </xf>
    <xf numFmtId="14" fontId="5" fillId="35" borderId="33" xfId="1" applyNumberFormat="1" applyFill="1" applyBorder="1" applyAlignment="1">
      <alignment vertical="top"/>
    </xf>
    <xf numFmtId="0" fontId="5" fillId="35" borderId="33" xfId="1" quotePrefix="1" applyFill="1" applyBorder="1" applyAlignment="1">
      <alignment horizontal="left" vertical="top" wrapText="1"/>
    </xf>
    <xf numFmtId="0" fontId="5" fillId="35" borderId="33" xfId="1" applyFill="1" applyBorder="1"/>
    <xf numFmtId="0" fontId="7" fillId="22" borderId="33" xfId="1" applyFont="1" applyFill="1" applyBorder="1"/>
    <xf numFmtId="0" fontId="7" fillId="22" borderId="33" xfId="1" applyFont="1" applyFill="1" applyBorder="1" applyAlignment="1">
      <alignment horizontal="center"/>
    </xf>
    <xf numFmtId="14" fontId="7" fillId="22" borderId="33" xfId="1" applyNumberFormat="1" applyFont="1" applyFill="1" applyBorder="1"/>
    <xf numFmtId="0" fontId="0" fillId="51" borderId="0" xfId="2" applyFont="1" applyFill="1"/>
    <xf numFmtId="0" fontId="0" fillId="0" borderId="47" xfId="2" applyFont="1" applyBorder="1" applyAlignment="1">
      <alignment horizontal="center"/>
    </xf>
    <xf numFmtId="0" fontId="0" fillId="48" borderId="47" xfId="2" applyFont="1" applyFill="1" applyBorder="1" applyAlignment="1">
      <alignment horizontal="center"/>
    </xf>
    <xf numFmtId="0" fontId="0" fillId="2" borderId="127" xfId="2" applyFont="1" applyFill="1" applyBorder="1" applyAlignment="1">
      <alignment horizontal="left"/>
    </xf>
    <xf numFmtId="0" fontId="0" fillId="0" borderId="49" xfId="2" applyFont="1" applyBorder="1" applyAlignment="1">
      <alignment horizontal="center"/>
    </xf>
    <xf numFmtId="0" fontId="0" fillId="48" borderId="49" xfId="2" applyFont="1" applyFill="1" applyBorder="1" applyAlignment="1">
      <alignment horizontal="center"/>
    </xf>
    <xf numFmtId="0" fontId="0" fillId="2" borderId="128" xfId="2" applyFont="1" applyFill="1" applyBorder="1" applyAlignment="1">
      <alignment horizontal="left"/>
    </xf>
    <xf numFmtId="0" fontId="0" fillId="0" borderId="51" xfId="2" applyFont="1" applyBorder="1" applyAlignment="1">
      <alignment horizontal="center"/>
    </xf>
    <xf numFmtId="0" fontId="0" fillId="48" borderId="51" xfId="2" applyFont="1" applyFill="1" applyBorder="1" applyAlignment="1">
      <alignment horizontal="center"/>
    </xf>
    <xf numFmtId="0" fontId="0" fillId="2" borderId="129" xfId="2" applyFont="1" applyFill="1" applyBorder="1" applyAlignment="1">
      <alignment horizontal="left"/>
    </xf>
    <xf numFmtId="0" fontId="0" fillId="0" borderId="54" xfId="2" applyFont="1" applyBorder="1" applyAlignment="1">
      <alignment horizontal="center"/>
    </xf>
    <xf numFmtId="0" fontId="30" fillId="23" borderId="54" xfId="2" applyFill="1" applyBorder="1" applyAlignment="1">
      <alignment horizontal="center"/>
    </xf>
    <xf numFmtId="0" fontId="0" fillId="48" borderId="54" xfId="2" applyFont="1" applyFill="1" applyBorder="1" applyAlignment="1">
      <alignment horizontal="center"/>
    </xf>
    <xf numFmtId="0" fontId="30" fillId="49" borderId="54" xfId="2" applyFill="1" applyBorder="1" applyAlignment="1">
      <alignment horizontal="center"/>
    </xf>
    <xf numFmtId="0" fontId="30" fillId="48" borderId="54" xfId="2" applyFill="1" applyBorder="1" applyAlignment="1">
      <alignment horizontal="center"/>
    </xf>
    <xf numFmtId="0" fontId="0" fillId="2" borderId="54" xfId="2" applyFont="1" applyFill="1" applyBorder="1" applyAlignment="1">
      <alignment horizontal="left"/>
    </xf>
    <xf numFmtId="0" fontId="1" fillId="52" borderId="35" xfId="0" applyFont="1" applyFill="1" applyBorder="1" applyAlignment="1" applyProtection="1">
      <alignment horizontal="right" vertical="center"/>
      <protection locked="0"/>
    </xf>
    <xf numFmtId="0" fontId="1" fillId="52" borderId="18" xfId="0" applyFont="1" applyFill="1" applyBorder="1" applyAlignment="1" applyProtection="1">
      <alignment horizontal="right" vertical="center"/>
      <protection locked="0"/>
    </xf>
    <xf numFmtId="0" fontId="0" fillId="0" borderId="0" xfId="2" applyFont="1" applyAlignment="1">
      <alignment horizontal="center" vertical="center"/>
    </xf>
    <xf numFmtId="0" fontId="0" fillId="49" borderId="125" xfId="2" applyFont="1" applyFill="1" applyBorder="1" applyAlignment="1">
      <alignment horizontal="center"/>
    </xf>
    <xf numFmtId="0" fontId="0" fillId="49" borderId="126" xfId="2" applyFont="1" applyFill="1" applyBorder="1" applyAlignment="1">
      <alignment horizontal="center"/>
    </xf>
    <xf numFmtId="0" fontId="0" fillId="49" borderId="47" xfId="2" applyFont="1" applyFill="1" applyBorder="1" applyAlignment="1">
      <alignment horizontal="left"/>
    </xf>
    <xf numFmtId="0" fontId="30" fillId="49" borderId="130" xfId="2" applyFill="1" applyBorder="1" applyAlignment="1">
      <alignment horizontal="center"/>
    </xf>
    <xf numFmtId="0" fontId="0" fillId="49" borderId="50" xfId="2" applyFont="1" applyFill="1" applyBorder="1" applyAlignment="1">
      <alignment horizontal="center"/>
    </xf>
    <xf numFmtId="0" fontId="0" fillId="49" borderId="49" xfId="2" applyFont="1" applyFill="1" applyBorder="1" applyAlignment="1">
      <alignment horizontal="left"/>
    </xf>
    <xf numFmtId="0" fontId="0" fillId="49" borderId="53" xfId="2" applyFont="1" applyFill="1" applyBorder="1" applyAlignment="1">
      <alignment horizontal="center"/>
    </xf>
    <xf numFmtId="0" fontId="0" fillId="49" borderId="52" xfId="2" applyFont="1" applyFill="1" applyBorder="1" applyAlignment="1">
      <alignment horizontal="center"/>
    </xf>
    <xf numFmtId="0" fontId="0" fillId="49" borderId="51" xfId="2" applyFont="1" applyFill="1" applyBorder="1" applyAlignment="1">
      <alignment horizontal="left"/>
    </xf>
    <xf numFmtId="0" fontId="0" fillId="54" borderId="125" xfId="2" applyFont="1" applyFill="1" applyBorder="1" applyAlignment="1">
      <alignment horizontal="center"/>
    </xf>
    <xf numFmtId="0" fontId="0" fillId="54" borderId="126" xfId="2" applyFont="1" applyFill="1" applyBorder="1" applyAlignment="1">
      <alignment horizontal="center"/>
    </xf>
    <xf numFmtId="0" fontId="0" fillId="54" borderId="47" xfId="2" applyFont="1" applyFill="1" applyBorder="1" applyAlignment="1">
      <alignment horizontal="left"/>
    </xf>
    <xf numFmtId="0" fontId="30" fillId="54" borderId="130" xfId="2" applyFill="1" applyBorder="1" applyAlignment="1">
      <alignment horizontal="center"/>
    </xf>
    <xf numFmtId="0" fontId="0" fillId="54" borderId="50" xfId="2" applyFont="1" applyFill="1" applyBorder="1" applyAlignment="1">
      <alignment horizontal="center"/>
    </xf>
    <xf numFmtId="0" fontId="0" fillId="54" borderId="49" xfId="2" applyFont="1" applyFill="1" applyBorder="1" applyAlignment="1">
      <alignment horizontal="left"/>
    </xf>
    <xf numFmtId="0" fontId="0" fillId="54" borderId="53" xfId="2" applyFont="1" applyFill="1" applyBorder="1" applyAlignment="1">
      <alignment horizontal="center"/>
    </xf>
    <xf numFmtId="0" fontId="0" fillId="54" borderId="51" xfId="2" applyFont="1" applyFill="1" applyBorder="1" applyAlignment="1">
      <alignment horizontal="left"/>
    </xf>
    <xf numFmtId="0" fontId="0" fillId="54" borderId="52" xfId="2" applyFont="1" applyFill="1" applyBorder="1" applyAlignment="1">
      <alignment horizontal="center"/>
    </xf>
    <xf numFmtId="0" fontId="0" fillId="55" borderId="54" xfId="2" applyFont="1" applyFill="1" applyBorder="1" applyAlignment="1">
      <alignment horizontal="center"/>
    </xf>
    <xf numFmtId="0" fontId="0" fillId="55" borderId="132" xfId="2" applyFont="1" applyFill="1" applyBorder="1" applyAlignment="1">
      <alignment horizontal="center"/>
    </xf>
    <xf numFmtId="0" fontId="0" fillId="55" borderId="54" xfId="2" applyFont="1" applyFill="1" applyBorder="1" applyAlignment="1">
      <alignment horizontal="left"/>
    </xf>
    <xf numFmtId="0" fontId="5" fillId="35" borderId="131" xfId="1" applyFill="1" applyBorder="1"/>
    <xf numFmtId="0" fontId="5" fillId="35" borderId="46" xfId="1" applyFill="1" applyBorder="1"/>
    <xf numFmtId="0" fontId="5" fillId="35" borderId="133" xfId="1" applyFill="1" applyBorder="1"/>
    <xf numFmtId="0" fontId="1" fillId="43" borderId="24" xfId="0" applyFont="1" applyFill="1" applyBorder="1" applyProtection="1">
      <protection locked="0"/>
    </xf>
    <xf numFmtId="14" fontId="5" fillId="0" borderId="0" xfId="1" applyNumberFormat="1"/>
    <xf numFmtId="0" fontId="80" fillId="0" borderId="0" xfId="0" applyFont="1"/>
    <xf numFmtId="0" fontId="50" fillId="0" borderId="0" xfId="1" applyFont="1" applyAlignment="1">
      <alignment vertical="center"/>
    </xf>
    <xf numFmtId="0" fontId="7" fillId="35" borderId="0" xfId="1" applyFont="1" applyFill="1" applyAlignment="1">
      <alignment vertical="center" wrapText="1" shrinkToFit="1"/>
    </xf>
    <xf numFmtId="0" fontId="84" fillId="58" borderId="40" xfId="0" applyFont="1" applyFill="1" applyBorder="1" applyAlignment="1">
      <alignment horizontal="left" vertical="center" wrapText="1"/>
    </xf>
    <xf numFmtId="0" fontId="37" fillId="28" borderId="40" xfId="0" applyFont="1" applyFill="1" applyBorder="1" applyAlignment="1">
      <alignment horizontal="left" vertical="center" wrapText="1"/>
    </xf>
    <xf numFmtId="0" fontId="85" fillId="28" borderId="40" xfId="0" applyFont="1" applyFill="1" applyBorder="1" applyAlignment="1">
      <alignment horizontal="left" vertical="center" wrapText="1"/>
    </xf>
    <xf numFmtId="0" fontId="87" fillId="35" borderId="0" xfId="3" applyFont="1" applyFill="1" applyBorder="1" applyAlignment="1" applyProtection="1">
      <alignment horizontal="left" vertical="center" wrapText="1" indent="1"/>
    </xf>
    <xf numFmtId="0" fontId="88" fillId="41" borderId="46" xfId="3" applyFont="1" applyFill="1" applyBorder="1" applyAlignment="1" applyProtection="1">
      <alignment horizontal="left" vertical="center" wrapText="1" indent="1"/>
    </xf>
    <xf numFmtId="0" fontId="7" fillId="0" borderId="0" xfId="1" applyFont="1"/>
    <xf numFmtId="0" fontId="7" fillId="0" borderId="0" xfId="1" applyFont="1" applyAlignment="1">
      <alignment horizontal="center"/>
    </xf>
    <xf numFmtId="14" fontId="7" fillId="0" borderId="0" xfId="1" applyNumberFormat="1" applyFont="1"/>
    <xf numFmtId="0" fontId="1" fillId="53" borderId="18" xfId="0" applyFont="1" applyFill="1" applyBorder="1" applyAlignment="1">
      <alignment vertical="center"/>
    </xf>
    <xf numFmtId="0" fontId="1" fillId="6" borderId="18" xfId="0" applyFont="1" applyFill="1" applyBorder="1" applyAlignment="1">
      <alignment vertical="center"/>
    </xf>
    <xf numFmtId="0" fontId="0" fillId="7" borderId="18" xfId="0" applyFill="1" applyBorder="1" applyAlignment="1">
      <alignment vertical="center"/>
    </xf>
    <xf numFmtId="0" fontId="0" fillId="53" borderId="9" xfId="0" applyFill="1" applyBorder="1" applyAlignment="1">
      <alignment vertical="center"/>
    </xf>
    <xf numFmtId="0" fontId="1" fillId="3" borderId="18" xfId="0" applyFont="1" applyFill="1" applyBorder="1" applyAlignment="1">
      <alignment vertical="center"/>
    </xf>
    <xf numFmtId="0" fontId="1" fillId="3" borderId="21" xfId="0" applyFont="1" applyFill="1" applyBorder="1" applyAlignment="1">
      <alignment vertical="center"/>
    </xf>
    <xf numFmtId="0" fontId="1" fillId="2" borderId="35" xfId="0" applyFont="1" applyFill="1" applyBorder="1" applyProtection="1">
      <protection locked="0"/>
    </xf>
    <xf numFmtId="0" fontId="1" fillId="2" borderId="24" xfId="0" applyFont="1" applyFill="1" applyBorder="1" applyProtection="1">
      <protection locked="0"/>
    </xf>
    <xf numFmtId="0" fontId="1" fillId="2" borderId="16" xfId="0" applyFont="1" applyFill="1" applyBorder="1" applyProtection="1">
      <protection locked="0"/>
    </xf>
    <xf numFmtId="0" fontId="1" fillId="2" borderId="38" xfId="0" applyFont="1" applyFill="1" applyBorder="1" applyProtection="1">
      <protection locked="0"/>
    </xf>
    <xf numFmtId="0" fontId="1" fillId="2" borderId="39" xfId="0" applyFont="1" applyFill="1" applyBorder="1" applyProtection="1">
      <protection locked="0"/>
    </xf>
    <xf numFmtId="0" fontId="1" fillId="0" borderId="39" xfId="0" applyFont="1" applyBorder="1" applyProtection="1">
      <protection locked="0"/>
    </xf>
    <xf numFmtId="0" fontId="1" fillId="0" borderId="41" xfId="0" applyFont="1" applyBorder="1" applyProtection="1">
      <protection locked="0"/>
    </xf>
    <xf numFmtId="0" fontId="0" fillId="2" borderId="16" xfId="0" applyFill="1" applyBorder="1" applyProtection="1">
      <protection locked="0"/>
    </xf>
    <xf numFmtId="0" fontId="3" fillId="2" borderId="24" xfId="0" applyFont="1" applyFill="1" applyBorder="1" applyProtection="1">
      <protection locked="0"/>
    </xf>
    <xf numFmtId="0" fontId="3" fillId="0" borderId="18" xfId="0" applyFont="1" applyBorder="1" applyProtection="1">
      <protection locked="0"/>
    </xf>
    <xf numFmtId="0" fontId="3" fillId="2" borderId="18" xfId="0" applyFont="1" applyFill="1" applyBorder="1" applyProtection="1">
      <protection locked="0"/>
    </xf>
    <xf numFmtId="0" fontId="3" fillId="0" borderId="9" xfId="0" applyFont="1" applyBorder="1" applyProtection="1">
      <protection locked="0"/>
    </xf>
    <xf numFmtId="0" fontId="3" fillId="2" borderId="11" xfId="0" applyFont="1" applyFill="1" applyBorder="1" applyProtection="1">
      <protection locked="0"/>
    </xf>
    <xf numFmtId="0" fontId="0" fillId="2" borderId="20" xfId="0" applyFill="1" applyBorder="1" applyProtection="1">
      <protection locked="0"/>
    </xf>
    <xf numFmtId="0" fontId="0" fillId="52" borderId="20" xfId="0" applyFill="1" applyBorder="1" applyProtection="1">
      <protection locked="0"/>
    </xf>
    <xf numFmtId="0" fontId="3" fillId="0" borderId="24" xfId="0" applyFont="1" applyBorder="1" applyProtection="1">
      <protection locked="0"/>
    </xf>
    <xf numFmtId="0" fontId="0" fillId="0" borderId="24" xfId="0" applyBorder="1" applyProtection="1">
      <protection locked="0"/>
    </xf>
    <xf numFmtId="0" fontId="0" fillId="0" borderId="31" xfId="0" applyBorder="1" applyProtection="1">
      <protection locked="0"/>
    </xf>
    <xf numFmtId="0" fontId="0" fillId="2" borderId="24" xfId="0" applyFill="1" applyBorder="1" applyProtection="1">
      <protection locked="0"/>
    </xf>
    <xf numFmtId="0" fontId="0" fillId="2" borderId="1" xfId="0" applyFill="1" applyBorder="1" applyProtection="1">
      <protection locked="0"/>
    </xf>
    <xf numFmtId="0" fontId="2" fillId="7" borderId="1" xfId="0" applyFont="1" applyFill="1" applyBorder="1" applyAlignment="1">
      <alignment vertical="center" wrapText="1"/>
    </xf>
    <xf numFmtId="0" fontId="1" fillId="6" borderId="24" xfId="0" applyFont="1" applyFill="1" applyBorder="1" applyAlignment="1">
      <alignment horizontal="right"/>
    </xf>
    <xf numFmtId="0" fontId="1" fillId="6" borderId="18" xfId="0" applyFont="1" applyFill="1" applyBorder="1" applyAlignment="1">
      <alignment horizontal="right"/>
    </xf>
    <xf numFmtId="0" fontId="1" fillId="6" borderId="1" xfId="0" applyFont="1" applyFill="1" applyBorder="1" applyAlignment="1">
      <alignment horizontal="right"/>
    </xf>
    <xf numFmtId="0" fontId="1" fillId="53" borderId="1" xfId="0" applyFont="1" applyFill="1" applyBorder="1" applyAlignment="1">
      <alignment horizontal="right"/>
    </xf>
    <xf numFmtId="0" fontId="1" fillId="6" borderId="31" xfId="0" applyFont="1" applyFill="1" applyBorder="1" applyAlignment="1">
      <alignment horizontal="right"/>
    </xf>
    <xf numFmtId="0" fontId="0" fillId="2" borderId="31" xfId="0" applyFill="1" applyBorder="1" applyProtection="1">
      <protection locked="0"/>
    </xf>
    <xf numFmtId="0" fontId="0" fillId="0" borderId="9" xfId="0" applyBorder="1" applyProtection="1">
      <protection locked="0"/>
    </xf>
    <xf numFmtId="0" fontId="2" fillId="3" borderId="1" xfId="0" applyFont="1" applyFill="1" applyBorder="1"/>
    <xf numFmtId="0" fontId="2" fillId="5" borderId="15" xfId="0" applyFont="1" applyFill="1" applyBorder="1" applyAlignment="1" applyProtection="1">
      <alignment vertical="center" wrapText="1"/>
      <protection locked="0"/>
    </xf>
    <xf numFmtId="0" fontId="0" fillId="2" borderId="1" xfId="0" applyFill="1" applyBorder="1" applyAlignment="1" applyProtection="1">
      <alignment vertical="center"/>
      <protection locked="0"/>
    </xf>
    <xf numFmtId="0" fontId="3" fillId="2" borderId="1" xfId="0" applyFont="1" applyFill="1" applyBorder="1" applyProtection="1">
      <protection locked="0"/>
    </xf>
    <xf numFmtId="0" fontId="3" fillId="2" borderId="70" xfId="0" applyFont="1" applyFill="1" applyBorder="1" applyProtection="1">
      <protection locked="0"/>
    </xf>
    <xf numFmtId="0" fontId="0" fillId="5" borderId="1" xfId="0" applyFill="1" applyBorder="1" applyProtection="1">
      <protection locked="0"/>
    </xf>
    <xf numFmtId="0" fontId="3" fillId="5" borderId="70" xfId="0" applyFont="1" applyFill="1" applyBorder="1" applyProtection="1">
      <protection locked="0"/>
    </xf>
    <xf numFmtId="0" fontId="3" fillId="5" borderId="11" xfId="0" applyFont="1" applyFill="1" applyBorder="1" applyProtection="1">
      <protection locked="0"/>
    </xf>
    <xf numFmtId="0" fontId="3" fillId="5" borderId="37" xfId="0" applyFont="1" applyFill="1" applyBorder="1" applyProtection="1">
      <protection locked="0"/>
    </xf>
    <xf numFmtId="0" fontId="3" fillId="5" borderId="73" xfId="0" applyFont="1" applyFill="1" applyBorder="1" applyProtection="1">
      <protection locked="0"/>
    </xf>
    <xf numFmtId="0" fontId="3" fillId="5" borderId="75" xfId="0" applyFont="1" applyFill="1" applyBorder="1" applyProtection="1">
      <protection locked="0"/>
    </xf>
    <xf numFmtId="0" fontId="3" fillId="4" borderId="75" xfId="0" applyFont="1" applyFill="1" applyBorder="1" applyProtection="1">
      <protection locked="0"/>
    </xf>
    <xf numFmtId="0" fontId="3" fillId="4" borderId="77" xfId="0" applyFont="1" applyFill="1" applyBorder="1" applyProtection="1">
      <protection locked="0"/>
    </xf>
    <xf numFmtId="0" fontId="3" fillId="5" borderId="38" xfId="0" applyFont="1" applyFill="1" applyBorder="1" applyProtection="1">
      <protection locked="0"/>
    </xf>
    <xf numFmtId="0" fontId="3" fillId="5" borderId="40" xfId="0" applyFont="1" applyFill="1" applyBorder="1" applyProtection="1">
      <protection locked="0"/>
    </xf>
    <xf numFmtId="0" fontId="3" fillId="4" borderId="40" xfId="0" applyFont="1" applyFill="1" applyBorder="1" applyProtection="1">
      <protection locked="0"/>
    </xf>
    <xf numFmtId="0" fontId="3" fillId="4" borderId="41" xfId="0" applyFont="1" applyFill="1" applyBorder="1" applyProtection="1">
      <protection locked="0"/>
    </xf>
    <xf numFmtId="0" fontId="2" fillId="4" borderId="60" xfId="0" applyFont="1" applyFill="1" applyBorder="1" applyProtection="1">
      <protection locked="0"/>
    </xf>
    <xf numFmtId="0" fontId="2" fillId="4" borderId="72" xfId="0" applyFont="1" applyFill="1" applyBorder="1" applyProtection="1">
      <protection locked="0"/>
    </xf>
    <xf numFmtId="0" fontId="3" fillId="5" borderId="24" xfId="0" applyFont="1" applyFill="1" applyBorder="1" applyProtection="1">
      <protection locked="0"/>
    </xf>
    <xf numFmtId="0" fontId="3" fillId="5" borderId="18" xfId="0" applyFont="1" applyFill="1" applyBorder="1" applyProtection="1">
      <protection locked="0"/>
    </xf>
    <xf numFmtId="0" fontId="3" fillId="4" borderId="18" xfId="0" applyFont="1" applyFill="1" applyBorder="1" applyProtection="1">
      <protection locked="0"/>
    </xf>
    <xf numFmtId="0" fontId="3" fillId="4" borderId="21" xfId="0" applyFont="1" applyFill="1" applyBorder="1" applyProtection="1">
      <protection locked="0"/>
    </xf>
    <xf numFmtId="0" fontId="2" fillId="4" borderId="20" xfId="0" applyFont="1" applyFill="1" applyBorder="1" applyProtection="1">
      <protection locked="0"/>
    </xf>
    <xf numFmtId="0" fontId="2" fillId="4" borderId="23" xfId="0" applyFont="1" applyFill="1" applyBorder="1" applyProtection="1">
      <protection locked="0"/>
    </xf>
    <xf numFmtId="0" fontId="3" fillId="5" borderId="74" xfId="0" applyFont="1" applyFill="1" applyBorder="1" applyProtection="1">
      <protection locked="0"/>
    </xf>
    <xf numFmtId="0" fontId="3" fillId="5" borderId="60" xfId="0" applyFont="1" applyFill="1" applyBorder="1" applyProtection="1">
      <protection locked="0"/>
    </xf>
    <xf numFmtId="0" fontId="2" fillId="5" borderId="60" xfId="0" applyFont="1" applyFill="1" applyBorder="1" applyProtection="1">
      <protection locked="0"/>
    </xf>
    <xf numFmtId="0" fontId="89" fillId="0" borderId="43" xfId="2" applyFont="1" applyBorder="1" applyAlignment="1">
      <alignment horizontal="left" vertical="center" wrapText="1"/>
    </xf>
    <xf numFmtId="0" fontId="0" fillId="52" borderId="32" xfId="0" applyFill="1" applyBorder="1" applyProtection="1">
      <protection locked="0"/>
    </xf>
    <xf numFmtId="0" fontId="33" fillId="12" borderId="10" xfId="3" applyFill="1" applyBorder="1" applyAlignment="1" applyProtection="1">
      <alignment vertical="center"/>
    </xf>
    <xf numFmtId="0" fontId="33" fillId="14" borderId="10" xfId="3" applyFill="1" applyBorder="1" applyAlignment="1" applyProtection="1"/>
    <xf numFmtId="0" fontId="85" fillId="0" borderId="135" xfId="0" applyFont="1" applyBorder="1" applyAlignment="1" applyProtection="1">
      <alignment wrapText="1"/>
      <protection locked="0"/>
    </xf>
    <xf numFmtId="0" fontId="83" fillId="0" borderId="135" xfId="0" applyFont="1" applyBorder="1" applyAlignment="1" applyProtection="1">
      <alignment wrapText="1"/>
      <protection locked="0"/>
    </xf>
    <xf numFmtId="0" fontId="85" fillId="0" borderId="136" xfId="0" applyFont="1" applyBorder="1" applyAlignment="1" applyProtection="1">
      <alignment wrapText="1"/>
      <protection locked="0"/>
    </xf>
    <xf numFmtId="0" fontId="90" fillId="0" borderId="0" xfId="1" quotePrefix="1" applyFont="1"/>
    <xf numFmtId="0" fontId="3" fillId="43" borderId="18" xfId="0" applyFont="1" applyFill="1" applyBorder="1" applyProtection="1">
      <protection locked="0"/>
    </xf>
    <xf numFmtId="0" fontId="11" fillId="43" borderId="33" xfId="1" applyFont="1" applyFill="1" applyBorder="1" applyAlignment="1" applyProtection="1">
      <alignment horizontal="center" vertical="center" wrapText="1"/>
      <protection locked="0"/>
    </xf>
    <xf numFmtId="164" fontId="11" fillId="43" borderId="50" xfId="1" applyNumberFormat="1" applyFont="1" applyFill="1" applyBorder="1" applyAlignment="1" applyProtection="1">
      <alignment horizontal="center" vertical="center" wrapText="1"/>
      <protection locked="0"/>
    </xf>
    <xf numFmtId="0" fontId="31" fillId="47" borderId="0" xfId="0" applyFont="1" applyFill="1" applyAlignment="1">
      <alignment horizontal="center" vertical="center" wrapText="1"/>
    </xf>
    <xf numFmtId="0" fontId="5" fillId="30" borderId="0" xfId="0" applyFont="1" applyFill="1"/>
    <xf numFmtId="0" fontId="5" fillId="30" borderId="0" xfId="0" applyFont="1" applyFill="1" applyAlignment="1">
      <alignment horizontal="center" vertical="center"/>
    </xf>
    <xf numFmtId="0" fontId="0" fillId="30" borderId="0" xfId="0" applyFill="1" applyAlignment="1">
      <alignment horizontal="center" vertical="center"/>
    </xf>
    <xf numFmtId="0" fontId="33" fillId="0" borderId="0" xfId="3" applyAlignment="1" applyProtection="1"/>
    <xf numFmtId="0" fontId="5" fillId="0" borderId="0" xfId="9"/>
    <xf numFmtId="0" fontId="31" fillId="20" borderId="137" xfId="9" applyFont="1" applyFill="1" applyBorder="1" applyAlignment="1">
      <alignment horizontal="center" vertical="center"/>
    </xf>
    <xf numFmtId="0" fontId="91" fillId="20" borderId="137" xfId="9" applyFont="1" applyFill="1" applyBorder="1" applyAlignment="1">
      <alignment horizontal="center" vertical="center"/>
    </xf>
    <xf numFmtId="0" fontId="5" fillId="0" borderId="0" xfId="9" applyAlignment="1">
      <alignment vertical="center"/>
    </xf>
    <xf numFmtId="0" fontId="5" fillId="23" borderId="0" xfId="9" applyFill="1" applyAlignment="1">
      <alignment horizontal="center" vertical="center"/>
    </xf>
    <xf numFmtId="0" fontId="92" fillId="23" borderId="0" xfId="9" applyFont="1" applyFill="1" applyAlignment="1">
      <alignment horizontal="center" vertical="center" wrapText="1"/>
    </xf>
    <xf numFmtId="0" fontId="5" fillId="0" borderId="0" xfId="9" applyAlignment="1">
      <alignment horizontal="center"/>
    </xf>
    <xf numFmtId="0" fontId="0" fillId="0" borderId="13" xfId="0" applyBorder="1"/>
    <xf numFmtId="0" fontId="1" fillId="0" borderId="13" xfId="0" applyFont="1" applyBorder="1"/>
    <xf numFmtId="0" fontId="66" fillId="28" borderId="0" xfId="6" applyFont="1" applyFill="1" applyAlignment="1">
      <alignment vertical="center"/>
    </xf>
    <xf numFmtId="0" fontId="35" fillId="28" borderId="0" xfId="6" applyFont="1" applyFill="1" applyAlignment="1">
      <alignment vertical="center" wrapText="1"/>
    </xf>
    <xf numFmtId="0" fontId="53" fillId="28" borderId="0" xfId="6" applyFont="1" applyFill="1" applyAlignment="1">
      <alignment vertical="center" wrapText="1"/>
    </xf>
    <xf numFmtId="0" fontId="0" fillId="0" borderId="0" xfId="0" applyAlignment="1">
      <alignment vertical="top"/>
    </xf>
    <xf numFmtId="0" fontId="65" fillId="28" borderId="49" xfId="6" applyFont="1" applyFill="1" applyBorder="1" applyAlignment="1">
      <alignment horizontal="left" vertical="top"/>
    </xf>
    <xf numFmtId="0" fontId="35" fillId="28" borderId="49" xfId="6" applyFont="1" applyFill="1" applyBorder="1" applyAlignment="1">
      <alignment horizontal="left" vertical="top" wrapText="1"/>
    </xf>
    <xf numFmtId="0" fontId="53" fillId="28" borderId="49" xfId="6" applyFont="1" applyFill="1" applyBorder="1" applyAlignment="1">
      <alignment horizontal="left" vertical="top" wrapText="1"/>
    </xf>
    <xf numFmtId="0" fontId="51" fillId="29" borderId="0" xfId="0" applyFont="1" applyFill="1" applyAlignment="1">
      <alignment horizontal="right" vertical="center"/>
    </xf>
    <xf numFmtId="0" fontId="35" fillId="28" borderId="0" xfId="6" applyFont="1" applyFill="1" applyAlignment="1">
      <alignment horizontal="left" vertical="center"/>
    </xf>
    <xf numFmtId="0" fontId="35" fillId="28" borderId="0" xfId="6" applyFont="1" applyFill="1" applyAlignment="1">
      <alignment vertical="center"/>
    </xf>
    <xf numFmtId="0" fontId="61" fillId="28" borderId="0" xfId="0" applyFont="1" applyFill="1"/>
    <xf numFmtId="0" fontId="35" fillId="28" borderId="49" xfId="6" applyFont="1" applyFill="1" applyBorder="1" applyAlignment="1">
      <alignment horizontal="left" vertical="top"/>
    </xf>
    <xf numFmtId="0" fontId="61" fillId="28" borderId="49" xfId="0" applyFont="1" applyFill="1" applyBorder="1"/>
    <xf numFmtId="0" fontId="35" fillId="0" borderId="0" xfId="6" applyFont="1" applyAlignment="1">
      <alignment horizontal="left" vertical="top"/>
    </xf>
    <xf numFmtId="0" fontId="61" fillId="0" borderId="0" xfId="0" applyFont="1"/>
    <xf numFmtId="0" fontId="51" fillId="25" borderId="4" xfId="0" applyFont="1" applyFill="1" applyBorder="1" applyAlignment="1">
      <alignment horizontal="center" vertical="center" wrapText="1"/>
    </xf>
    <xf numFmtId="0" fontId="30" fillId="28" borderId="11" xfId="0" applyFont="1" applyFill="1" applyBorder="1" applyAlignment="1">
      <alignment horizontal="center" vertical="center"/>
    </xf>
    <xf numFmtId="0" fontId="0" fillId="0" borderId="0" xfId="0" applyAlignment="1">
      <alignment vertical="top" wrapText="1"/>
    </xf>
    <xf numFmtId="0" fontId="1" fillId="26" borderId="5" xfId="0" applyFont="1" applyFill="1" applyBorder="1" applyAlignment="1">
      <alignment horizontal="center"/>
    </xf>
    <xf numFmtId="0" fontId="1" fillId="28" borderId="18" xfId="0" quotePrefix="1" applyFont="1" applyFill="1" applyBorder="1" applyAlignment="1">
      <alignment horizontal="left" vertical="center"/>
    </xf>
    <xf numFmtId="0" fontId="0" fillId="26" borderId="5" xfId="0" applyFill="1" applyBorder="1" applyAlignment="1">
      <alignment horizontal="center"/>
    </xf>
    <xf numFmtId="0" fontId="0" fillId="28" borderId="18" xfId="0" quotePrefix="1" applyFill="1" applyBorder="1" applyAlignment="1">
      <alignment horizontal="left" vertical="center"/>
    </xf>
    <xf numFmtId="0" fontId="3" fillId="28" borderId="18" xfId="0" quotePrefix="1" applyFont="1" applyFill="1" applyBorder="1" applyAlignment="1">
      <alignment horizontal="left" vertical="center"/>
    </xf>
    <xf numFmtId="0" fontId="14" fillId="0" borderId="0" xfId="0" applyFont="1"/>
    <xf numFmtId="0" fontId="13" fillId="0" borderId="0" xfId="0" applyFont="1"/>
    <xf numFmtId="0" fontId="1" fillId="28" borderId="31" xfId="0" quotePrefix="1" applyFont="1" applyFill="1" applyBorder="1" applyAlignment="1">
      <alignment horizontal="left" vertical="center"/>
    </xf>
    <xf numFmtId="0" fontId="1" fillId="26" borderId="6" xfId="0" applyFont="1" applyFill="1" applyBorder="1" applyAlignment="1">
      <alignment horizontal="center"/>
    </xf>
    <xf numFmtId="0" fontId="1" fillId="28" borderId="11" xfId="0" quotePrefix="1" applyFont="1" applyFill="1" applyBorder="1" applyAlignment="1">
      <alignment horizontal="left" vertical="center"/>
    </xf>
    <xf numFmtId="0" fontId="75" fillId="25" borderId="1" xfId="0" applyFont="1" applyFill="1" applyBorder="1" applyAlignment="1">
      <alignment horizontal="center" vertical="center" wrapText="1"/>
    </xf>
    <xf numFmtId="0" fontId="0" fillId="23" borderId="15" xfId="0" applyFill="1" applyBorder="1" applyAlignment="1">
      <alignment vertical="center"/>
    </xf>
    <xf numFmtId="0" fontId="0" fillId="26" borderId="61" xfId="0" applyFill="1" applyBorder="1" applyAlignment="1">
      <alignment horizontal="center" vertical="center"/>
    </xf>
    <xf numFmtId="0" fontId="0" fillId="26" borderId="71" xfId="0" applyFill="1" applyBorder="1" applyAlignment="1">
      <alignment horizontal="center" vertical="center"/>
    </xf>
    <xf numFmtId="0" fontId="0" fillId="26" borderId="37" xfId="0" applyFill="1" applyBorder="1" applyAlignment="1">
      <alignment horizontal="center" vertical="center"/>
    </xf>
    <xf numFmtId="0" fontId="0" fillId="26" borderId="64" xfId="0" applyFill="1" applyBorder="1" applyAlignment="1">
      <alignment horizontal="center" vertical="center"/>
    </xf>
    <xf numFmtId="0" fontId="31" fillId="27" borderId="48" xfId="0" applyFont="1" applyFill="1" applyBorder="1" applyAlignment="1">
      <alignment horizontal="left" vertical="center" wrapText="1"/>
    </xf>
    <xf numFmtId="0" fontId="1" fillId="0" borderId="10" xfId="0" applyFont="1" applyBorder="1"/>
    <xf numFmtId="0" fontId="13" fillId="10" borderId="65" xfId="0" applyFont="1" applyFill="1" applyBorder="1"/>
    <xf numFmtId="0" fontId="59" fillId="0" borderId="0" xfId="0" quotePrefix="1" applyFont="1" applyAlignment="1">
      <alignment horizontal="right" vertical="top"/>
    </xf>
    <xf numFmtId="0" fontId="2" fillId="0" borderId="65" xfId="0" applyFont="1" applyBorder="1"/>
    <xf numFmtId="0" fontId="19" fillId="0" borderId="0" xfId="0" applyFont="1"/>
    <xf numFmtId="0" fontId="31" fillId="27" borderId="66" xfId="0" applyFont="1" applyFill="1" applyBorder="1" applyAlignment="1">
      <alignment horizontal="left" vertical="center" wrapText="1"/>
    </xf>
    <xf numFmtId="0" fontId="2" fillId="10" borderId="67" xfId="0" applyFont="1" applyFill="1" applyBorder="1"/>
    <xf numFmtId="0" fontId="0" fillId="0" borderId="0" xfId="0" quotePrefix="1"/>
    <xf numFmtId="0" fontId="7" fillId="0" borderId="0" xfId="0" applyFont="1"/>
    <xf numFmtId="0" fontId="3" fillId="0" borderId="0" xfId="0" applyFont="1"/>
    <xf numFmtId="0" fontId="5" fillId="0" borderId="0" xfId="0" applyFont="1"/>
    <xf numFmtId="0" fontId="5" fillId="0" borderId="0" xfId="0" applyFont="1" applyAlignment="1">
      <alignment horizontal="center" vertical="center"/>
    </xf>
    <xf numFmtId="0" fontId="0" fillId="0" borderId="0" xfId="0" applyAlignment="1">
      <alignment horizontal="center" vertical="center"/>
    </xf>
    <xf numFmtId="0" fontId="3" fillId="52" borderId="70" xfId="0" applyFont="1" applyFill="1" applyBorder="1" applyProtection="1">
      <protection locked="0"/>
    </xf>
    <xf numFmtId="0" fontId="2" fillId="53" borderId="15" xfId="0" applyFont="1" applyFill="1" applyBorder="1"/>
    <xf numFmtId="0" fontId="0" fillId="0" borderId="0" xfId="2" applyFont="1" applyAlignment="1">
      <alignment horizontal="center"/>
    </xf>
    <xf numFmtId="0" fontId="30" fillId="23" borderId="0" xfId="2" applyFill="1" applyAlignment="1">
      <alignment horizontal="center"/>
    </xf>
    <xf numFmtId="0" fontId="0" fillId="48" borderId="0" xfId="2" applyFont="1" applyFill="1" applyAlignment="1">
      <alignment horizontal="center"/>
    </xf>
    <xf numFmtId="0" fontId="30" fillId="49" borderId="0" xfId="2" applyFill="1" applyAlignment="1">
      <alignment horizontal="center"/>
    </xf>
    <xf numFmtId="0" fontId="30" fillId="48" borderId="0" xfId="2" applyFill="1" applyAlignment="1">
      <alignment horizontal="center"/>
    </xf>
    <xf numFmtId="0" fontId="0" fillId="61" borderId="0" xfId="2" applyFont="1" applyFill="1" applyAlignment="1">
      <alignment horizontal="center"/>
    </xf>
    <xf numFmtId="0" fontId="0" fillId="61" borderId="0" xfId="2" applyFont="1" applyFill="1" applyAlignment="1">
      <alignment horizontal="left"/>
    </xf>
    <xf numFmtId="0" fontId="0" fillId="62" borderId="0" xfId="2" applyFont="1" applyFill="1" applyAlignment="1">
      <alignment horizontal="center"/>
    </xf>
    <xf numFmtId="0" fontId="0" fillId="62" borderId="0" xfId="2" applyFont="1" applyFill="1" applyAlignment="1">
      <alignment horizontal="left"/>
    </xf>
    <xf numFmtId="0" fontId="0" fillId="63" borderId="0" xfId="2" applyFont="1" applyFill="1" applyAlignment="1">
      <alignment horizontal="center"/>
    </xf>
    <xf numFmtId="0" fontId="0" fillId="63" borderId="0" xfId="2" applyFont="1" applyFill="1" applyAlignment="1">
      <alignment horizontal="left"/>
    </xf>
    <xf numFmtId="0" fontId="3" fillId="52" borderId="38" xfId="0" applyFont="1" applyFill="1" applyBorder="1" applyProtection="1">
      <protection locked="0"/>
    </xf>
    <xf numFmtId="0" fontId="3" fillId="2" borderId="54" xfId="2" quotePrefix="1" applyFont="1" applyFill="1" applyBorder="1" applyAlignment="1">
      <alignment horizontal="left"/>
    </xf>
    <xf numFmtId="0" fontId="0" fillId="0" borderId="0" xfId="0" applyAlignment="1">
      <alignment horizontal="left" vertical="center" wrapText="1"/>
    </xf>
    <xf numFmtId="0" fontId="1" fillId="26" borderId="5" xfId="0" applyFont="1" applyFill="1" applyBorder="1" applyAlignment="1">
      <alignment horizontal="center" vertical="center"/>
    </xf>
    <xf numFmtId="0" fontId="1" fillId="56" borderId="19" xfId="0" applyFont="1" applyFill="1" applyBorder="1" applyAlignment="1">
      <alignment horizontal="right"/>
    </xf>
    <xf numFmtId="0" fontId="0" fillId="26" borderId="5" xfId="0" applyFill="1" applyBorder="1" applyAlignment="1">
      <alignment horizontal="center" vertical="center"/>
    </xf>
    <xf numFmtId="0" fontId="1" fillId="3" borderId="19" xfId="0" applyFont="1" applyFill="1" applyBorder="1" applyAlignment="1">
      <alignment horizontal="right"/>
    </xf>
    <xf numFmtId="0" fontId="0" fillId="3" borderId="18" xfId="0" applyFill="1" applyBorder="1"/>
    <xf numFmtId="0" fontId="0" fillId="3" borderId="9" xfId="0" applyFill="1" applyBorder="1"/>
    <xf numFmtId="0" fontId="1" fillId="26" borderId="6" xfId="0" applyFont="1" applyFill="1" applyBorder="1" applyAlignment="1">
      <alignment horizontal="center" vertical="center"/>
    </xf>
    <xf numFmtId="0" fontId="1" fillId="3" borderId="22" xfId="0" applyFont="1" applyFill="1" applyBorder="1" applyAlignment="1">
      <alignment horizontal="right"/>
    </xf>
    <xf numFmtId="0" fontId="1" fillId="0" borderId="0" xfId="0" quotePrefix="1" applyFont="1"/>
    <xf numFmtId="0" fontId="1" fillId="23" borderId="15" xfId="0" applyFont="1" applyFill="1" applyBorder="1"/>
    <xf numFmtId="0" fontId="1" fillId="7" borderId="18" xfId="0" applyFont="1" applyFill="1" applyBorder="1" applyAlignment="1">
      <alignment horizontal="right"/>
    </xf>
    <xf numFmtId="0" fontId="0" fillId="7" borderId="18" xfId="0" applyFill="1" applyBorder="1"/>
    <xf numFmtId="0" fontId="0" fillId="7" borderId="9" xfId="0" applyFill="1" applyBorder="1"/>
    <xf numFmtId="0" fontId="1" fillId="3" borderId="18" xfId="0" applyFont="1" applyFill="1" applyBorder="1" applyAlignment="1">
      <alignment horizontal="right"/>
    </xf>
    <xf numFmtId="0" fontId="1" fillId="3" borderId="21" xfId="0" applyFont="1" applyFill="1" applyBorder="1" applyAlignment="1">
      <alignment horizontal="right"/>
    </xf>
    <xf numFmtId="0" fontId="0" fillId="0" borderId="0" xfId="0" applyAlignment="1">
      <alignment vertical="center"/>
    </xf>
    <xf numFmtId="0" fontId="0" fillId="0" borderId="0" xfId="0" quotePrefix="1" applyAlignment="1">
      <alignment horizontal="left" vertical="center" indent="2"/>
    </xf>
    <xf numFmtId="0" fontId="0" fillId="0" borderId="0" xfId="0" quotePrefix="1" applyAlignment="1">
      <alignment horizontal="left" indent="2"/>
    </xf>
    <xf numFmtId="0" fontId="0" fillId="0" borderId="2" xfId="0" quotePrefix="1" applyBorder="1"/>
    <xf numFmtId="0" fontId="0" fillId="0" borderId="0" xfId="0" applyAlignment="1">
      <alignment horizontal="left" vertical="center" indent="2"/>
    </xf>
    <xf numFmtId="0" fontId="0" fillId="0" borderId="0" xfId="0" applyAlignment="1">
      <alignment horizontal="left" indent="2"/>
    </xf>
    <xf numFmtId="0" fontId="0" fillId="0" borderId="2" xfId="0" applyBorder="1"/>
    <xf numFmtId="0" fontId="60" fillId="0" borderId="0" xfId="0" applyFont="1" applyAlignment="1">
      <alignment horizontal="right"/>
    </xf>
    <xf numFmtId="0" fontId="13" fillId="0" borderId="0" xfId="0" applyFont="1" applyAlignment="1">
      <alignment horizontal="left" vertical="center"/>
    </xf>
    <xf numFmtId="0" fontId="1" fillId="53" borderId="35" xfId="0" applyFont="1" applyFill="1" applyBorder="1" applyAlignment="1">
      <alignment horizontal="right"/>
    </xf>
    <xf numFmtId="0" fontId="1" fillId="0" borderId="10" xfId="0" applyFont="1" applyBorder="1" applyAlignment="1">
      <alignment vertical="center"/>
    </xf>
    <xf numFmtId="0" fontId="0" fillId="0" borderId="0" xfId="0" quotePrefix="1" applyAlignment="1">
      <alignment wrapText="1"/>
    </xf>
    <xf numFmtId="0" fontId="0" fillId="0" borderId="0" xfId="0" applyAlignment="1">
      <alignment wrapText="1"/>
    </xf>
    <xf numFmtId="0" fontId="0" fillId="0" borderId="0" xfId="0" applyAlignment="1">
      <alignment horizontal="left" vertical="top"/>
    </xf>
    <xf numFmtId="0" fontId="13" fillId="10" borderId="65" xfId="0" applyFont="1" applyFill="1" applyBorder="1" applyAlignment="1">
      <alignment vertical="center"/>
    </xf>
    <xf numFmtId="0" fontId="31" fillId="33" borderId="48" xfId="0" applyFont="1" applyFill="1" applyBorder="1" applyAlignment="1">
      <alignment horizontal="left" vertical="center" wrapText="1"/>
    </xf>
    <xf numFmtId="0" fontId="2" fillId="0" borderId="65" xfId="0" applyFont="1" applyBorder="1" applyAlignment="1">
      <alignment vertical="center"/>
    </xf>
    <xf numFmtId="0" fontId="3" fillId="0" borderId="0" xfId="0" applyFont="1" applyAlignment="1">
      <alignment vertical="top"/>
    </xf>
    <xf numFmtId="0" fontId="30" fillId="28" borderId="0" xfId="0" applyFont="1" applyFill="1"/>
    <xf numFmtId="0" fontId="35" fillId="28" borderId="13" xfId="6" applyFont="1" applyFill="1" applyBorder="1" applyAlignment="1">
      <alignment horizontal="left" vertical="top"/>
    </xf>
    <xf numFmtId="0" fontId="30" fillId="28" borderId="13" xfId="0" applyFont="1" applyFill="1" applyBorder="1"/>
    <xf numFmtId="0" fontId="31" fillId="27" borderId="53" xfId="0" applyFont="1" applyFill="1" applyBorder="1" applyAlignment="1">
      <alignment horizontal="left" vertical="center" wrapText="1"/>
    </xf>
    <xf numFmtId="0" fontId="2" fillId="10" borderId="68" xfId="0" applyFont="1" applyFill="1" applyBorder="1" applyAlignment="1">
      <alignment vertical="center"/>
    </xf>
    <xf numFmtId="0" fontId="51" fillId="25" borderId="0" xfId="0" applyFont="1" applyFill="1" applyAlignment="1">
      <alignment horizontal="center" vertical="center" wrapText="1"/>
    </xf>
    <xf numFmtId="0" fontId="2" fillId="28" borderId="7" xfId="0" applyFont="1" applyFill="1" applyBorder="1" applyAlignment="1">
      <alignment horizontal="center" vertical="center"/>
    </xf>
    <xf numFmtId="0" fontId="1" fillId="28" borderId="7" xfId="0" quotePrefix="1" applyFont="1" applyFill="1" applyBorder="1" applyAlignment="1">
      <alignment horizontal="center" vertical="center" wrapText="1"/>
    </xf>
    <xf numFmtId="0" fontId="0" fillId="28" borderId="0" xfId="0" applyFill="1" applyAlignment="1">
      <alignment vertical="center"/>
    </xf>
    <xf numFmtId="0" fontId="2" fillId="2" borderId="1" xfId="0" quotePrefix="1" applyFont="1" applyFill="1" applyBorder="1"/>
    <xf numFmtId="0" fontId="2" fillId="2" borderId="15" xfId="0" applyFont="1" applyFill="1" applyBorder="1"/>
    <xf numFmtId="0" fontId="2" fillId="53" borderId="1" xfId="0" applyFont="1" applyFill="1" applyBorder="1" applyAlignment="1">
      <alignment vertical="center" wrapText="1"/>
    </xf>
    <xf numFmtId="0" fontId="3" fillId="28" borderId="24" xfId="0" quotePrefix="1" applyFont="1" applyFill="1" applyBorder="1"/>
    <xf numFmtId="0" fontId="3" fillId="28" borderId="25" xfId="0" applyFont="1" applyFill="1" applyBorder="1"/>
    <xf numFmtId="0" fontId="0" fillId="11" borderId="0" xfId="0" applyFill="1" applyAlignment="1">
      <alignment vertical="center"/>
    </xf>
    <xf numFmtId="0" fontId="1" fillId="53" borderId="18" xfId="0" applyFont="1" applyFill="1" applyBorder="1" applyAlignment="1">
      <alignment horizontal="right"/>
    </xf>
    <xf numFmtId="0" fontId="3" fillId="28" borderId="18" xfId="0" quotePrefix="1" applyFont="1" applyFill="1" applyBorder="1"/>
    <xf numFmtId="0" fontId="3" fillId="28" borderId="19" xfId="0" applyFont="1" applyFill="1" applyBorder="1"/>
    <xf numFmtId="0" fontId="3" fillId="28" borderId="0" xfId="0" applyFont="1" applyFill="1"/>
    <xf numFmtId="0" fontId="0" fillId="56" borderId="9" xfId="0" applyFill="1" applyBorder="1"/>
    <xf numFmtId="0" fontId="3" fillId="28" borderId="18" xfId="0" applyFont="1" applyFill="1" applyBorder="1"/>
    <xf numFmtId="0" fontId="3" fillId="28" borderId="9" xfId="0" quotePrefix="1" applyFont="1" applyFill="1" applyBorder="1"/>
    <xf numFmtId="0" fontId="1" fillId="11" borderId="0" xfId="0" applyFont="1" applyFill="1" applyAlignment="1">
      <alignment vertical="center"/>
    </xf>
    <xf numFmtId="0" fontId="3" fillId="28" borderId="21" xfId="0" quotePrefix="1" applyFont="1" applyFill="1" applyBorder="1"/>
    <xf numFmtId="0" fontId="3" fillId="28" borderId="22" xfId="0" applyFont="1" applyFill="1" applyBorder="1"/>
    <xf numFmtId="0" fontId="3" fillId="28" borderId="13" xfId="0" applyFont="1" applyFill="1" applyBorder="1"/>
    <xf numFmtId="0" fontId="0" fillId="0" borderId="0" xfId="0" applyAlignment="1">
      <alignment vertical="center" wrapText="1"/>
    </xf>
    <xf numFmtId="0" fontId="2" fillId="2" borderId="3" xfId="0" applyFont="1" applyFill="1" applyBorder="1"/>
    <xf numFmtId="0" fontId="2" fillId="28" borderId="24" xfId="0" quotePrefix="1" applyFont="1" applyFill="1" applyBorder="1"/>
    <xf numFmtId="0" fontId="2" fillId="28" borderId="30" xfId="0" applyFont="1" applyFill="1" applyBorder="1" applyAlignment="1">
      <alignment horizontal="left" vertical="center"/>
    </xf>
    <xf numFmtId="0" fontId="2" fillId="28" borderId="30" xfId="0" applyFont="1" applyFill="1" applyBorder="1" applyAlignment="1">
      <alignment horizontal="left" vertical="center" wrapText="1"/>
    </xf>
    <xf numFmtId="0" fontId="0" fillId="28" borderId="18" xfId="0" quotePrefix="1" applyFill="1" applyBorder="1"/>
    <xf numFmtId="0" fontId="3" fillId="28" borderId="27" xfId="0" applyFont="1" applyFill="1" applyBorder="1"/>
    <xf numFmtId="0" fontId="0" fillId="28" borderId="31" xfId="0" quotePrefix="1" applyFill="1" applyBorder="1"/>
    <xf numFmtId="0" fontId="3" fillId="28" borderId="34" xfId="0" applyFont="1" applyFill="1" applyBorder="1"/>
    <xf numFmtId="0" fontId="1" fillId="2" borderId="1" xfId="0" quotePrefix="1" applyFont="1" applyFill="1" applyBorder="1"/>
    <xf numFmtId="0" fontId="0" fillId="28" borderId="9" xfId="0" quotePrefix="1" applyFill="1" applyBorder="1"/>
    <xf numFmtId="0" fontId="3" fillId="28" borderId="10" xfId="0" applyFont="1" applyFill="1" applyBorder="1"/>
    <xf numFmtId="0" fontId="3" fillId="28" borderId="30" xfId="0" applyFont="1" applyFill="1" applyBorder="1"/>
    <xf numFmtId="0" fontId="2" fillId="28" borderId="9" xfId="0" quotePrefix="1" applyFont="1" applyFill="1" applyBorder="1"/>
    <xf numFmtId="0" fontId="2" fillId="28" borderId="10" xfId="0" applyFont="1" applyFill="1" applyBorder="1"/>
    <xf numFmtId="0" fontId="0" fillId="11" borderId="0" xfId="0" applyFill="1" applyAlignment="1">
      <alignment vertical="center" wrapText="1"/>
    </xf>
    <xf numFmtId="0" fontId="3" fillId="28" borderId="30" xfId="0" applyFont="1" applyFill="1" applyBorder="1" applyAlignment="1">
      <alignment horizontal="left" indent="1"/>
    </xf>
    <xf numFmtId="0" fontId="3" fillId="28" borderId="27" xfId="0" applyFont="1" applyFill="1" applyBorder="1" applyAlignment="1">
      <alignment horizontal="left" indent="1"/>
    </xf>
    <xf numFmtId="0" fontId="3" fillId="28" borderId="31" xfId="0" quotePrefix="1" applyFont="1" applyFill="1" applyBorder="1"/>
    <xf numFmtId="0" fontId="0" fillId="28" borderId="24" xfId="0" quotePrefix="1" applyFill="1" applyBorder="1"/>
    <xf numFmtId="0" fontId="1" fillId="4" borderId="15" xfId="0" quotePrefix="1" applyFont="1" applyFill="1" applyBorder="1"/>
    <xf numFmtId="0" fontId="2" fillId="4" borderId="15" xfId="0" applyFont="1" applyFill="1" applyBorder="1"/>
    <xf numFmtId="0" fontId="2" fillId="4" borderId="0" xfId="0" applyFont="1" applyFill="1"/>
    <xf numFmtId="0" fontId="51" fillId="28" borderId="0" xfId="0" applyFont="1" applyFill="1" applyAlignment="1">
      <alignment horizontal="center" vertical="center" wrapText="1"/>
    </xf>
    <xf numFmtId="0" fontId="2" fillId="32" borderId="7" xfId="0" applyFont="1" applyFill="1" applyBorder="1" applyAlignment="1">
      <alignment horizontal="center" vertical="center"/>
    </xf>
    <xf numFmtId="0" fontId="1" fillId="32" borderId="1" xfId="0" quotePrefix="1" applyFont="1" applyFill="1" applyBorder="1" applyAlignment="1">
      <alignment horizontal="center" vertical="center" wrapText="1"/>
    </xf>
    <xf numFmtId="0" fontId="3" fillId="2" borderId="15" xfId="0" applyFont="1" applyFill="1" applyBorder="1"/>
    <xf numFmtId="0" fontId="3" fillId="28" borderId="34" xfId="0" applyFont="1" applyFill="1" applyBorder="1" applyAlignment="1">
      <alignment horizontal="left" indent="1"/>
    </xf>
    <xf numFmtId="0" fontId="3" fillId="2" borderId="1" xfId="0" quotePrefix="1" applyFont="1" applyFill="1" applyBorder="1"/>
    <xf numFmtId="0" fontId="3" fillId="28" borderId="10" xfId="0" applyFont="1" applyFill="1" applyBorder="1" applyAlignment="1">
      <alignment horizontal="left" indent="1"/>
    </xf>
    <xf numFmtId="0" fontId="0" fillId="28" borderId="21" xfId="0" quotePrefix="1" applyFill="1" applyBorder="1"/>
    <xf numFmtId="0" fontId="3" fillId="28" borderId="29" xfId="0" applyFont="1" applyFill="1" applyBorder="1" applyAlignment="1">
      <alignment horizontal="left" indent="1"/>
    </xf>
    <xf numFmtId="0" fontId="0" fillId="0" borderId="0" xfId="0" applyAlignment="1">
      <alignment horizontal="left" vertical="center"/>
    </xf>
    <xf numFmtId="0" fontId="0" fillId="0" borderId="0" xfId="0" quotePrefix="1" applyAlignment="1">
      <alignment horizontal="left" wrapText="1"/>
    </xf>
    <xf numFmtId="0" fontId="0" fillId="0" borderId="0" xfId="0" applyAlignment="1">
      <alignment horizontal="center" vertical="top"/>
    </xf>
    <xf numFmtId="0" fontId="66" fillId="28" borderId="0" xfId="6" applyFont="1" applyFill="1" applyAlignment="1">
      <alignment horizontal="left" vertical="center" wrapText="1"/>
    </xf>
    <xf numFmtId="0" fontId="2" fillId="0" borderId="0" xfId="0" applyFont="1" applyAlignment="1">
      <alignment horizontal="left"/>
    </xf>
    <xf numFmtId="0" fontId="64" fillId="28" borderId="49" xfId="6" applyFont="1" applyFill="1" applyBorder="1" applyAlignment="1">
      <alignment horizontal="left" vertical="center" wrapText="1"/>
    </xf>
    <xf numFmtId="0" fontId="3" fillId="0" borderId="0" xfId="0" applyFont="1" applyAlignment="1">
      <alignment horizontal="left"/>
    </xf>
    <xf numFmtId="0" fontId="64" fillId="28" borderId="0" xfId="6" applyFont="1" applyFill="1" applyAlignment="1">
      <alignment vertical="center"/>
    </xf>
    <xf numFmtId="0" fontId="2" fillId="0" borderId="0" xfId="0" applyFont="1" applyAlignment="1">
      <alignment horizontal="left" vertical="center" wrapText="1"/>
    </xf>
    <xf numFmtId="0" fontId="35" fillId="28" borderId="49" xfId="6" applyFont="1" applyFill="1" applyBorder="1" applyAlignment="1">
      <alignment horizontal="left" vertical="center"/>
    </xf>
    <xf numFmtId="0" fontId="64" fillId="0" borderId="0" xfId="6" applyFont="1" applyAlignment="1">
      <alignment horizontal="left" vertical="top"/>
    </xf>
    <xf numFmtId="0" fontId="35" fillId="0" borderId="0" xfId="6" applyFont="1" applyAlignment="1">
      <alignment horizontal="left" vertical="center"/>
    </xf>
    <xf numFmtId="0" fontId="0" fillId="28" borderId="35" xfId="0" quotePrefix="1" applyFill="1" applyBorder="1" applyAlignment="1">
      <alignment horizontal="center" vertical="center"/>
    </xf>
    <xf numFmtId="0" fontId="0" fillId="28" borderId="38" xfId="0" quotePrefix="1" applyFill="1" applyBorder="1" applyAlignment="1">
      <alignment horizontal="center" vertical="center"/>
    </xf>
    <xf numFmtId="0" fontId="0" fillId="28" borderId="16" xfId="0" quotePrefix="1" applyFill="1" applyBorder="1" applyAlignment="1">
      <alignment horizontal="center" vertical="center"/>
    </xf>
    <xf numFmtId="0" fontId="1" fillId="28" borderId="35" xfId="0" quotePrefix="1" applyFont="1" applyFill="1" applyBorder="1" applyAlignment="1">
      <alignment horizontal="center" vertical="center"/>
    </xf>
    <xf numFmtId="0" fontId="1" fillId="28" borderId="11" xfId="0" applyFont="1" applyFill="1" applyBorder="1" applyAlignment="1">
      <alignment horizontal="center" vertical="center"/>
    </xf>
    <xf numFmtId="0" fontId="0" fillId="28" borderId="13" xfId="0" applyFill="1" applyBorder="1" applyAlignment="1">
      <alignment horizontal="center" vertical="top" wrapText="1"/>
    </xf>
    <xf numFmtId="0" fontId="0" fillId="28" borderId="36" xfId="0" applyFill="1" applyBorder="1" applyAlignment="1">
      <alignment horizontal="center" vertical="top" wrapText="1"/>
    </xf>
    <xf numFmtId="0" fontId="1" fillId="28" borderId="11" xfId="0" applyFont="1" applyFill="1" applyBorder="1" applyAlignment="1">
      <alignment horizontal="center" vertical="top"/>
    </xf>
    <xf numFmtId="0" fontId="0" fillId="28" borderId="11" xfId="0" applyFill="1" applyBorder="1" applyAlignment="1">
      <alignment horizontal="center" vertical="top" wrapText="1"/>
    </xf>
    <xf numFmtId="0" fontId="1" fillId="28" borderId="1" xfId="0" quotePrefix="1" applyFont="1" applyFill="1" applyBorder="1" applyAlignment="1">
      <alignment horizontal="center" vertical="center"/>
    </xf>
    <xf numFmtId="0" fontId="2" fillId="28" borderId="15" xfId="0" applyFont="1" applyFill="1" applyBorder="1" applyAlignment="1">
      <alignment vertical="center"/>
    </xf>
    <xf numFmtId="0" fontId="2" fillId="28" borderId="15" xfId="0" applyFont="1" applyFill="1" applyBorder="1" applyAlignment="1">
      <alignment vertical="center" wrapText="1"/>
    </xf>
    <xf numFmtId="0" fontId="2" fillId="7" borderId="37" xfId="0" applyFont="1" applyFill="1" applyBorder="1" applyAlignment="1">
      <alignment vertical="center" wrapText="1"/>
    </xf>
    <xf numFmtId="0" fontId="20" fillId="10" borderId="112" xfId="0" applyFont="1" applyFill="1" applyBorder="1" applyAlignment="1">
      <alignment vertical="center"/>
    </xf>
    <xf numFmtId="0" fontId="0" fillId="10" borderId="113" xfId="0" applyFill="1" applyBorder="1"/>
    <xf numFmtId="0" fontId="21" fillId="57" borderId="113" xfId="0" applyFont="1" applyFill="1" applyBorder="1" applyAlignment="1">
      <alignment horizontal="center"/>
    </xf>
    <xf numFmtId="0" fontId="0" fillId="10" borderId="111" xfId="0" applyFill="1" applyBorder="1"/>
    <xf numFmtId="0" fontId="36" fillId="25" borderId="1" xfId="0" applyFont="1" applyFill="1" applyBorder="1" applyAlignment="1">
      <alignment horizontal="center" vertical="center" wrapText="1"/>
    </xf>
    <xf numFmtId="0" fontId="0" fillId="26" borderId="70" xfId="0" applyFill="1" applyBorder="1" applyAlignment="1">
      <alignment horizontal="center" vertical="center"/>
    </xf>
    <xf numFmtId="0" fontId="0" fillId="23" borderId="84" xfId="0" applyFill="1" applyBorder="1" applyAlignment="1">
      <alignment vertical="center"/>
    </xf>
    <xf numFmtId="0" fontId="0" fillId="23" borderId="3" xfId="0" applyFill="1" applyBorder="1" applyAlignment="1">
      <alignment vertical="center"/>
    </xf>
    <xf numFmtId="0" fontId="0" fillId="0" borderId="0" xfId="0" quotePrefix="1" applyAlignment="1">
      <alignment vertical="center"/>
    </xf>
    <xf numFmtId="0" fontId="1" fillId="0" borderId="0" xfId="0" applyFont="1" applyAlignment="1">
      <alignment vertical="center"/>
    </xf>
    <xf numFmtId="0" fontId="29" fillId="0" borderId="0" xfId="0" applyFont="1"/>
    <xf numFmtId="0" fontId="30" fillId="28" borderId="49" xfId="0" applyFont="1" applyFill="1" applyBorder="1"/>
    <xf numFmtId="0" fontId="30" fillId="0" borderId="0" xfId="0" applyFont="1"/>
    <xf numFmtId="0" fontId="1" fillId="28" borderId="16" xfId="0" quotePrefix="1" applyFont="1" applyFill="1" applyBorder="1" applyAlignment="1">
      <alignment horizontal="center" vertical="center"/>
    </xf>
    <xf numFmtId="0" fontId="1" fillId="28" borderId="9" xfId="0" applyFont="1" applyFill="1" applyBorder="1" applyAlignment="1">
      <alignment horizontal="center" vertical="center"/>
    </xf>
    <xf numFmtId="0" fontId="0" fillId="28" borderId="77" xfId="0" applyFill="1" applyBorder="1" applyAlignment="1">
      <alignment horizontal="center" vertical="center" wrapText="1"/>
    </xf>
    <xf numFmtId="0" fontId="0" fillId="28" borderId="41" xfId="0" applyFill="1" applyBorder="1" applyAlignment="1">
      <alignment horizontal="center" vertical="center" wrapText="1"/>
    </xf>
    <xf numFmtId="0" fontId="1" fillId="28" borderId="99" xfId="0" applyFont="1" applyFill="1" applyBorder="1" applyAlignment="1">
      <alignment horizontal="center" vertical="center" wrapText="1"/>
    </xf>
    <xf numFmtId="0" fontId="0" fillId="28" borderId="99" xfId="0" applyFill="1" applyBorder="1" applyAlignment="1">
      <alignment horizontal="center" vertical="center" wrapText="1"/>
    </xf>
    <xf numFmtId="0" fontId="1" fillId="28" borderId="9" xfId="0" applyFont="1" applyFill="1" applyBorder="1" applyAlignment="1">
      <alignment horizontal="center" vertical="center" wrapText="1"/>
    </xf>
    <xf numFmtId="0" fontId="3" fillId="28" borderId="1" xfId="0" quotePrefix="1" applyFont="1" applyFill="1" applyBorder="1" applyAlignment="1">
      <alignment vertical="center"/>
    </xf>
    <xf numFmtId="0" fontId="3" fillId="28" borderId="3" xfId="0" applyFont="1" applyFill="1" applyBorder="1" applyAlignment="1">
      <alignment vertical="center"/>
    </xf>
    <xf numFmtId="0" fontId="2" fillId="28" borderId="3" xfId="0" applyFont="1" applyFill="1" applyBorder="1" applyAlignment="1">
      <alignment vertical="center" wrapText="1"/>
    </xf>
    <xf numFmtId="0" fontId="2" fillId="53" borderId="1" xfId="0" applyFont="1" applyFill="1" applyBorder="1"/>
    <xf numFmtId="0" fontId="62" fillId="0" borderId="0" xfId="0" quotePrefix="1" applyFont="1" applyAlignment="1">
      <alignment vertical="center"/>
    </xf>
    <xf numFmtId="0" fontId="62" fillId="0" borderId="0" xfId="0" applyFont="1" applyAlignment="1">
      <alignment vertical="center"/>
    </xf>
    <xf numFmtId="0" fontId="63" fillId="0" borderId="0" xfId="0" applyFont="1" applyAlignment="1">
      <alignment vertical="center" wrapText="1"/>
    </xf>
    <xf numFmtId="0" fontId="51" fillId="25" borderId="1" xfId="0" applyFont="1" applyFill="1" applyBorder="1" applyAlignment="1">
      <alignment horizontal="center" vertical="center"/>
    </xf>
    <xf numFmtId="0" fontId="0" fillId="0" borderId="15" xfId="0" applyBorder="1"/>
    <xf numFmtId="0" fontId="0" fillId="26" borderId="61" xfId="0" applyFill="1" applyBorder="1" applyAlignment="1">
      <alignment horizontal="center"/>
    </xf>
    <xf numFmtId="0" fontId="1" fillId="26" borderId="37" xfId="0" applyFont="1" applyFill="1" applyBorder="1" applyAlignment="1">
      <alignment horizontal="center"/>
    </xf>
    <xf numFmtId="0" fontId="0" fillId="26" borderId="37" xfId="0" applyFill="1" applyBorder="1" applyAlignment="1">
      <alignment horizontal="center"/>
    </xf>
    <xf numFmtId="0" fontId="1" fillId="0" borderId="65" xfId="0" applyFont="1" applyBorder="1" applyAlignment="1">
      <alignment vertical="center"/>
    </xf>
    <xf numFmtId="0" fontId="0" fillId="28" borderId="77" xfId="0" applyFill="1" applyBorder="1" applyAlignment="1">
      <alignment horizontal="center" vertical="top" wrapText="1"/>
    </xf>
    <xf numFmtId="0" fontId="0" fillId="28" borderId="41" xfId="0" applyFill="1" applyBorder="1" applyAlignment="1">
      <alignment horizontal="center" vertical="top" wrapText="1"/>
    </xf>
    <xf numFmtId="0" fontId="1" fillId="28" borderId="99" xfId="0" applyFont="1" applyFill="1" applyBorder="1" applyAlignment="1">
      <alignment horizontal="center" vertical="top" wrapText="1"/>
    </xf>
    <xf numFmtId="0" fontId="0" fillId="28" borderId="99" xfId="0" applyFill="1" applyBorder="1" applyAlignment="1">
      <alignment horizontal="center" vertical="top" wrapText="1"/>
    </xf>
    <xf numFmtId="0" fontId="1" fillId="28" borderId="11" xfId="0" applyFont="1" applyFill="1" applyBorder="1" applyAlignment="1">
      <alignment horizontal="center" vertical="top" wrapText="1"/>
    </xf>
    <xf numFmtId="0" fontId="3" fillId="28" borderId="11" xfId="0" quotePrefix="1" applyFont="1" applyFill="1" applyBorder="1"/>
    <xf numFmtId="0" fontId="3" fillId="28" borderId="12" xfId="0" applyFont="1" applyFill="1" applyBorder="1"/>
    <xf numFmtId="0" fontId="0" fillId="8" borderId="15" xfId="0" applyFill="1" applyBorder="1"/>
    <xf numFmtId="0" fontId="0" fillId="8" borderId="11" xfId="0" applyFill="1" applyBorder="1"/>
    <xf numFmtId="0" fontId="51" fillId="25" borderId="1" xfId="0" applyFont="1" applyFill="1" applyBorder="1" applyAlignment="1">
      <alignment horizontal="center" vertical="center" wrapText="1"/>
    </xf>
    <xf numFmtId="0" fontId="0" fillId="23" borderId="15" xfId="0" applyFill="1" applyBorder="1"/>
    <xf numFmtId="0" fontId="0" fillId="26" borderId="70" xfId="0" applyFill="1" applyBorder="1" applyAlignment="1">
      <alignment horizontal="center"/>
    </xf>
    <xf numFmtId="0" fontId="0" fillId="28" borderId="35" xfId="0" quotePrefix="1" applyFill="1" applyBorder="1" applyAlignment="1">
      <alignment horizontal="center"/>
    </xf>
    <xf numFmtId="0" fontId="0" fillId="28" borderId="16" xfId="0" quotePrefix="1" applyFill="1" applyBorder="1" applyAlignment="1">
      <alignment horizontal="center"/>
    </xf>
    <xf numFmtId="0" fontId="1" fillId="28" borderId="28" xfId="0" quotePrefix="1" applyFont="1" applyFill="1" applyBorder="1" applyAlignment="1">
      <alignment horizontal="center"/>
    </xf>
    <xf numFmtId="0" fontId="1" fillId="28" borderId="17" xfId="0" quotePrefix="1" applyFont="1" applyFill="1" applyBorder="1" applyAlignment="1">
      <alignment horizontal="center"/>
    </xf>
    <xf numFmtId="0" fontId="1" fillId="28" borderId="11" xfId="0" applyFont="1" applyFill="1" applyBorder="1" applyAlignment="1">
      <alignment vertical="center"/>
    </xf>
    <xf numFmtId="0" fontId="1" fillId="28" borderId="72" xfId="0" applyFont="1" applyFill="1" applyBorder="1" applyAlignment="1">
      <alignment horizontal="center" vertical="top" wrapText="1"/>
    </xf>
    <xf numFmtId="0" fontId="1" fillId="28" borderId="6" xfId="0" applyFont="1" applyFill="1" applyBorder="1" applyAlignment="1">
      <alignment horizontal="center" vertical="top" wrapText="1"/>
    </xf>
    <xf numFmtId="0" fontId="0" fillId="26" borderId="5" xfId="0" applyFill="1" applyBorder="1"/>
    <xf numFmtId="0" fontId="2" fillId="53" borderId="74" xfId="0" applyFont="1" applyFill="1" applyBorder="1"/>
    <xf numFmtId="0" fontId="2" fillId="53" borderId="26" xfId="0" applyFont="1" applyFill="1" applyBorder="1"/>
    <xf numFmtId="0" fontId="2" fillId="8" borderId="76" xfId="0" applyFont="1" applyFill="1" applyBorder="1"/>
    <xf numFmtId="0" fontId="2" fillId="8" borderId="26" xfId="0" applyFont="1" applyFill="1" applyBorder="1"/>
    <xf numFmtId="0" fontId="0" fillId="26" borderId="6" xfId="0" applyFill="1" applyBorder="1"/>
    <xf numFmtId="0" fontId="3" fillId="28" borderId="21" xfId="0" applyFont="1" applyFill="1" applyBorder="1"/>
    <xf numFmtId="0" fontId="0" fillId="26" borderId="71" xfId="0" applyFill="1" applyBorder="1" applyAlignment="1">
      <alignment horizontal="center"/>
    </xf>
    <xf numFmtId="0" fontId="2" fillId="26" borderId="70" xfId="0" applyFont="1" applyFill="1" applyBorder="1" applyAlignment="1">
      <alignment horizontal="center"/>
    </xf>
    <xf numFmtId="0" fontId="0" fillId="23" borderId="3" xfId="0" applyFill="1" applyBorder="1"/>
    <xf numFmtId="0" fontId="22" fillId="10" borderId="104" xfId="0" applyFont="1" applyFill="1" applyBorder="1"/>
    <xf numFmtId="0" fontId="23" fillId="57" borderId="104" xfId="0" applyFont="1" applyFill="1" applyBorder="1"/>
    <xf numFmtId="0" fontId="0" fillId="10" borderId="104" xfId="0" applyFill="1" applyBorder="1"/>
    <xf numFmtId="0" fontId="0" fillId="10" borderId="105" xfId="0" applyFill="1" applyBorder="1"/>
    <xf numFmtId="0" fontId="22" fillId="10" borderId="0" xfId="0" applyFont="1" applyFill="1"/>
    <xf numFmtId="0" fontId="23" fillId="57" borderId="0" xfId="0" applyFont="1" applyFill="1"/>
    <xf numFmtId="0" fontId="0" fillId="10" borderId="0" xfId="0" applyFill="1" applyAlignment="1">
      <alignment horizontal="left" vertical="center" wrapText="1"/>
    </xf>
    <xf numFmtId="0" fontId="0" fillId="10" borderId="110" xfId="0" applyFill="1" applyBorder="1" applyAlignment="1">
      <alignment horizontal="left" vertical="center" wrapText="1"/>
    </xf>
    <xf numFmtId="0" fontId="22" fillId="10" borderId="107" xfId="0" applyFont="1" applyFill="1" applyBorder="1"/>
    <xf numFmtId="0" fontId="23" fillId="57" borderId="107" xfId="0" applyFont="1" applyFill="1" applyBorder="1"/>
    <xf numFmtId="0" fontId="0" fillId="10" borderId="107" xfId="0" applyFill="1" applyBorder="1" applyAlignment="1">
      <alignment horizontal="left" vertical="center" wrapText="1"/>
    </xf>
    <xf numFmtId="0" fontId="0" fillId="10" borderId="108" xfId="0" applyFill="1" applyBorder="1" applyAlignment="1">
      <alignment horizontal="left" vertical="center" wrapText="1"/>
    </xf>
    <xf numFmtId="0" fontId="0" fillId="28" borderId="72" xfId="0" applyFill="1" applyBorder="1" applyAlignment="1">
      <alignment horizontal="center" vertical="top" wrapText="1"/>
    </xf>
    <xf numFmtId="0" fontId="1" fillId="28" borderId="5" xfId="0" applyFont="1" applyFill="1" applyBorder="1" applyAlignment="1">
      <alignment horizontal="center" vertical="top" wrapText="1"/>
    </xf>
    <xf numFmtId="0" fontId="3" fillId="28" borderId="35" xfId="0" quotePrefix="1" applyFont="1" applyFill="1" applyBorder="1"/>
    <xf numFmtId="0" fontId="3" fillId="28" borderId="16" xfId="0" applyFont="1" applyFill="1" applyBorder="1"/>
    <xf numFmtId="0" fontId="0" fillId="8" borderId="74" xfId="0" applyFill="1" applyBorder="1"/>
    <xf numFmtId="0" fontId="0" fillId="8" borderId="4" xfId="0" applyFill="1" applyBorder="1"/>
    <xf numFmtId="0" fontId="0" fillId="8" borderId="20" xfId="0" applyFill="1" applyBorder="1"/>
    <xf numFmtId="0" fontId="3" fillId="28" borderId="11" xfId="0" applyFont="1" applyFill="1" applyBorder="1"/>
    <xf numFmtId="0" fontId="0" fillId="26" borderId="43" xfId="0" applyFill="1" applyBorder="1" applyAlignment="1">
      <alignment horizontal="center"/>
    </xf>
    <xf numFmtId="0" fontId="1" fillId="26" borderId="69" xfId="0" applyFont="1" applyFill="1" applyBorder="1" applyAlignment="1">
      <alignment horizontal="center"/>
    </xf>
    <xf numFmtId="0" fontId="2" fillId="26" borderId="84" xfId="0" applyFont="1" applyFill="1" applyBorder="1" applyAlignment="1">
      <alignment horizontal="center"/>
    </xf>
    <xf numFmtId="0" fontId="0" fillId="23" borderId="84" xfId="0" applyFill="1" applyBorder="1"/>
    <xf numFmtId="0" fontId="31" fillId="27" borderId="33" xfId="0" applyFont="1" applyFill="1" applyBorder="1" applyAlignment="1">
      <alignment horizontal="left" vertical="center" wrapText="1"/>
    </xf>
    <xf numFmtId="0" fontId="1" fillId="0" borderId="33" xfId="0" applyFont="1" applyBorder="1" applyAlignment="1">
      <alignment vertical="center"/>
    </xf>
    <xf numFmtId="0" fontId="3" fillId="0" borderId="0" xfId="0" applyFont="1" applyAlignment="1">
      <alignment horizontal="left" vertical="top"/>
    </xf>
    <xf numFmtId="0" fontId="96" fillId="0" borderId="0" xfId="1" applyFont="1"/>
    <xf numFmtId="0" fontId="33" fillId="55" borderId="12" xfId="3" applyFill="1" applyBorder="1" applyAlignment="1" applyProtection="1"/>
    <xf numFmtId="0" fontId="5" fillId="0" borderId="134" xfId="0" applyFont="1" applyBorder="1" applyAlignment="1" applyProtection="1">
      <alignment wrapText="1"/>
      <protection locked="0"/>
    </xf>
    <xf numFmtId="0" fontId="11" fillId="40" borderId="46" xfId="1" applyFont="1" applyFill="1" applyBorder="1" applyAlignment="1">
      <alignment horizontal="left" vertical="center"/>
    </xf>
    <xf numFmtId="0" fontId="37" fillId="35" borderId="14" xfId="1" applyFont="1" applyFill="1" applyBorder="1" applyAlignment="1">
      <alignment horizontal="right" wrapText="1"/>
    </xf>
    <xf numFmtId="0" fontId="9" fillId="35" borderId="54" xfId="1" applyFont="1" applyFill="1" applyBorder="1" applyAlignment="1">
      <alignment horizontal="center" vertical="center" wrapText="1"/>
    </xf>
    <xf numFmtId="0" fontId="7" fillId="35" borderId="49" xfId="1" applyFont="1" applyFill="1" applyBorder="1" applyAlignment="1">
      <alignment horizontal="center" vertical="center"/>
    </xf>
    <xf numFmtId="0" fontId="42" fillId="36" borderId="15" xfId="1" applyFont="1" applyFill="1" applyBorder="1" applyAlignment="1">
      <alignment horizontal="center" vertical="center"/>
    </xf>
    <xf numFmtId="0" fontId="5" fillId="35" borderId="0" xfId="1" applyFill="1" applyAlignment="1">
      <alignment horizontal="left" wrapText="1"/>
    </xf>
    <xf numFmtId="0" fontId="10" fillId="35" borderId="0" xfId="1" applyFont="1" applyFill="1" applyAlignment="1">
      <alignment horizontal="left" wrapText="1"/>
    </xf>
    <xf numFmtId="0" fontId="40" fillId="35" borderId="54" xfId="1" applyFont="1" applyFill="1" applyBorder="1" applyAlignment="1">
      <alignment horizontal="center"/>
    </xf>
    <xf numFmtId="0" fontId="42" fillId="36" borderId="13" xfId="1" applyFont="1" applyFill="1" applyBorder="1" applyAlignment="1">
      <alignment horizontal="center" vertical="center"/>
    </xf>
    <xf numFmtId="0" fontId="11" fillId="35" borderId="0" xfId="1" applyFont="1" applyFill="1" applyAlignment="1">
      <alignment horizontal="left" vertical="center" wrapText="1"/>
    </xf>
    <xf numFmtId="0" fontId="79" fillId="35" borderId="0" xfId="1" applyFont="1" applyFill="1" applyAlignment="1">
      <alignment horizontal="center" vertical="center" wrapText="1"/>
    </xf>
    <xf numFmtId="0" fontId="10" fillId="35" borderId="0" xfId="1" applyFont="1" applyFill="1" applyAlignment="1">
      <alignment horizontal="left" vertical="top" wrapText="1"/>
    </xf>
    <xf numFmtId="0" fontId="11" fillId="35" borderId="0" xfId="1" applyFont="1" applyFill="1" applyAlignment="1">
      <alignment horizontal="left" wrapText="1"/>
    </xf>
    <xf numFmtId="0" fontId="10" fillId="35" borderId="0" xfId="1" applyFont="1" applyFill="1" applyAlignment="1">
      <alignment horizontal="left" vertical="center" wrapText="1"/>
    </xf>
    <xf numFmtId="0" fontId="11" fillId="34" borderId="46" xfId="1" applyFont="1" applyFill="1" applyBorder="1" applyAlignment="1">
      <alignment horizontal="left" vertical="center"/>
    </xf>
    <xf numFmtId="0" fontId="10" fillId="35" borderId="0" xfId="1" applyFont="1" applyFill="1" applyAlignment="1">
      <alignment horizontal="left" vertical="center"/>
    </xf>
    <xf numFmtId="0" fontId="15" fillId="10" borderId="0" xfId="0" applyFont="1" applyFill="1" applyAlignment="1">
      <alignment horizontal="left" vertical="top" wrapText="1"/>
    </xf>
    <xf numFmtId="0" fontId="11" fillId="35" borderId="0" xfId="1" applyFont="1" applyFill="1" applyAlignment="1">
      <alignment horizontal="left" vertical="center"/>
    </xf>
    <xf numFmtId="0" fontId="11" fillId="35" borderId="0" xfId="1" applyFont="1" applyFill="1" applyAlignment="1">
      <alignment horizontal="center" vertical="center"/>
    </xf>
    <xf numFmtId="0" fontId="43" fillId="35" borderId="0" xfId="3" applyFont="1" applyFill="1" applyBorder="1" applyAlignment="1" applyProtection="1">
      <alignment horizontal="center" vertical="center"/>
    </xf>
    <xf numFmtId="0" fontId="10" fillId="35" borderId="0" xfId="1" quotePrefix="1" applyFont="1" applyFill="1" applyAlignment="1">
      <alignment horizontal="left" vertical="center" wrapText="1"/>
    </xf>
    <xf numFmtId="0" fontId="15" fillId="35" borderId="0" xfId="1" applyFont="1" applyFill="1" applyAlignment="1">
      <alignment horizontal="left" vertical="center" wrapText="1"/>
    </xf>
    <xf numFmtId="0" fontId="24" fillId="35" borderId="0" xfId="1" applyFont="1" applyFill="1" applyAlignment="1">
      <alignment horizontal="left" vertical="center" wrapText="1"/>
    </xf>
    <xf numFmtId="0" fontId="10" fillId="43" borderId="0" xfId="1" applyFont="1" applyFill="1" applyAlignment="1" applyProtection="1">
      <alignment horizontal="left" vertical="center"/>
      <protection locked="0"/>
    </xf>
    <xf numFmtId="0" fontId="10" fillId="0" borderId="0" xfId="1" applyFont="1" applyAlignment="1" applyProtection="1">
      <alignment horizontal="left" vertical="center"/>
      <protection locked="0"/>
    </xf>
    <xf numFmtId="49" fontId="10" fillId="0" borderId="0" xfId="1" applyNumberFormat="1" applyFont="1" applyAlignment="1" applyProtection="1">
      <alignment horizontal="left" vertical="center"/>
      <protection locked="0"/>
    </xf>
    <xf numFmtId="0" fontId="49" fillId="35" borderId="0" xfId="1" applyFont="1" applyFill="1" applyAlignment="1">
      <alignment horizontal="center" wrapText="1"/>
    </xf>
    <xf numFmtId="0" fontId="40" fillId="35" borderId="54" xfId="1" applyFont="1" applyFill="1" applyBorder="1" applyAlignment="1">
      <alignment horizontal="center" vertical="center"/>
    </xf>
    <xf numFmtId="0" fontId="10" fillId="35" borderId="82" xfId="1" applyFont="1" applyFill="1" applyBorder="1" applyAlignment="1">
      <alignment horizontal="left" vertical="center"/>
    </xf>
    <xf numFmtId="0" fontId="8" fillId="35" borderId="14" xfId="1" applyFont="1" applyFill="1" applyBorder="1" applyAlignment="1">
      <alignment horizontal="center" wrapText="1" shrinkToFit="1"/>
    </xf>
    <xf numFmtId="0" fontId="40" fillId="35" borderId="54" xfId="1" applyFont="1" applyFill="1" applyBorder="1" applyAlignment="1">
      <alignment horizontal="center" vertical="center" wrapText="1" shrinkToFit="1"/>
    </xf>
    <xf numFmtId="0" fontId="7" fillId="35" borderId="49" xfId="1" applyFont="1" applyFill="1" applyBorder="1" applyAlignment="1">
      <alignment horizontal="center" vertical="center" wrapText="1" shrinkToFit="1"/>
    </xf>
    <xf numFmtId="0" fontId="8" fillId="35" borderId="46" xfId="6" applyFont="1" applyFill="1" applyBorder="1" applyAlignment="1">
      <alignment horizontal="center" vertical="center"/>
    </xf>
    <xf numFmtId="0" fontId="37" fillId="35" borderId="0" xfId="1" applyFont="1" applyFill="1" applyAlignment="1">
      <alignment horizontal="right" vertical="center" wrapText="1" shrinkToFit="1"/>
    </xf>
    <xf numFmtId="0" fontId="40" fillId="35" borderId="0" xfId="1" applyFont="1" applyFill="1" applyAlignment="1">
      <alignment horizontal="center" vertical="center" wrapText="1" shrinkToFit="1"/>
    </xf>
    <xf numFmtId="0" fontId="7" fillId="35" borderId="0" xfId="1" applyFont="1" applyFill="1" applyAlignment="1">
      <alignment horizontal="center" vertical="center" wrapText="1" shrinkToFit="1"/>
    </xf>
    <xf numFmtId="0" fontId="42" fillId="36" borderId="46" xfId="1" applyFont="1" applyFill="1" applyBorder="1" applyAlignment="1">
      <alignment horizontal="center" vertical="center"/>
    </xf>
    <xf numFmtId="0" fontId="74" fillId="44" borderId="83" xfId="8" applyNumberFormat="1" applyFont="1" applyFill="1" applyBorder="1" applyAlignment="1" applyProtection="1">
      <alignment horizontal="center" vertical="center" textRotation="90" wrapText="1"/>
    </xf>
    <xf numFmtId="0" fontId="74" fillId="44" borderId="87" xfId="8" applyNumberFormat="1" applyFont="1" applyFill="1" applyBorder="1" applyAlignment="1" applyProtection="1">
      <alignment horizontal="center" vertical="center" textRotation="90" wrapText="1"/>
    </xf>
    <xf numFmtId="0" fontId="76" fillId="44" borderId="85" xfId="8" applyNumberFormat="1" applyFont="1" applyFill="1" applyBorder="1" applyAlignment="1" applyProtection="1">
      <alignment horizontal="center" vertical="center" wrapText="1"/>
    </xf>
    <xf numFmtId="0" fontId="76" fillId="44" borderId="8" xfId="8" applyNumberFormat="1" applyFont="1" applyFill="1" applyBorder="1" applyAlignment="1" applyProtection="1">
      <alignment horizontal="center" vertical="center" wrapText="1"/>
    </xf>
    <xf numFmtId="0" fontId="76" fillId="44" borderId="86" xfId="8" applyNumberFormat="1" applyFont="1" applyFill="1" applyBorder="1" applyAlignment="1" applyProtection="1">
      <alignment horizontal="center" vertical="center" wrapText="1"/>
    </xf>
    <xf numFmtId="0" fontId="76" fillId="44" borderId="12" xfId="8" applyNumberFormat="1" applyFont="1" applyFill="1" applyBorder="1" applyAlignment="1" applyProtection="1">
      <alignment horizontal="center" vertical="center" wrapText="1"/>
    </xf>
    <xf numFmtId="0" fontId="77" fillId="28" borderId="7" xfId="0" applyFont="1" applyFill="1" applyBorder="1" applyAlignment="1">
      <alignment horizontal="center" vertical="center" wrapText="1"/>
    </xf>
    <xf numFmtId="0" fontId="77" fillId="28" borderId="11" xfId="0" applyFont="1" applyFill="1" applyBorder="1" applyAlignment="1">
      <alignment horizontal="center" vertical="center" wrapText="1"/>
    </xf>
    <xf numFmtId="0" fontId="77" fillId="28" borderId="32" xfId="0" applyFont="1" applyFill="1" applyBorder="1" applyAlignment="1">
      <alignment horizontal="center" vertical="center" wrapText="1"/>
    </xf>
    <xf numFmtId="0" fontId="77" fillId="28" borderId="58" xfId="0" applyFont="1" applyFill="1" applyBorder="1" applyAlignment="1">
      <alignment horizontal="center" vertical="center" wrapText="1"/>
    </xf>
    <xf numFmtId="0" fontId="77" fillId="28" borderId="62" xfId="0" applyFont="1" applyFill="1" applyBorder="1" applyAlignment="1">
      <alignment horizontal="center" vertical="center" wrapText="1"/>
    </xf>
    <xf numFmtId="0" fontId="77" fillId="28" borderId="63" xfId="0" applyFont="1" applyFill="1" applyBorder="1" applyAlignment="1">
      <alignment horizontal="center" vertical="center" wrapText="1"/>
    </xf>
    <xf numFmtId="0" fontId="77" fillId="28" borderId="55" xfId="0" applyFont="1" applyFill="1" applyBorder="1" applyAlignment="1">
      <alignment horizontal="center" vertical="center" wrapText="1"/>
    </xf>
    <xf numFmtId="0" fontId="77" fillId="28" borderId="57" xfId="0" applyFont="1" applyFill="1" applyBorder="1" applyAlignment="1">
      <alignment horizontal="center" vertical="center" wrapText="1"/>
    </xf>
    <xf numFmtId="0" fontId="0" fillId="9" borderId="0" xfId="0" quotePrefix="1" applyFill="1" applyAlignment="1">
      <alignment horizontal="left" vertical="center" wrapText="1"/>
    </xf>
    <xf numFmtId="0" fontId="1" fillId="28" borderId="7" xfId="0" applyFont="1" applyFill="1" applyBorder="1" applyAlignment="1">
      <alignment horizontal="center" vertical="center"/>
    </xf>
    <xf numFmtId="0" fontId="1" fillId="28" borderId="14" xfId="0" applyFont="1" applyFill="1" applyBorder="1" applyAlignment="1">
      <alignment horizontal="center" vertical="center"/>
    </xf>
    <xf numFmtId="0" fontId="1" fillId="28" borderId="8" xfId="0" applyFont="1" applyFill="1" applyBorder="1" applyAlignment="1">
      <alignment horizontal="center" vertical="center"/>
    </xf>
    <xf numFmtId="0" fontId="30" fillId="28" borderId="13" xfId="0" applyFont="1" applyFill="1" applyBorder="1" applyAlignment="1">
      <alignment horizontal="center" vertical="center"/>
    </xf>
    <xf numFmtId="0" fontId="30" fillId="28" borderId="12" xfId="0" applyFont="1" applyFill="1" applyBorder="1" applyAlignment="1">
      <alignment horizontal="center" vertical="center"/>
    </xf>
    <xf numFmtId="0" fontId="0" fillId="0" borderId="0" xfId="0" applyAlignment="1">
      <alignment horizontal="left" vertical="center" wrapText="1"/>
    </xf>
    <xf numFmtId="0" fontId="77" fillId="28" borderId="22" xfId="0" applyFont="1" applyFill="1" applyBorder="1" applyAlignment="1">
      <alignment horizontal="left" vertical="center" wrapText="1"/>
    </xf>
    <xf numFmtId="0" fontId="77" fillId="28" borderId="29" xfId="0" applyFont="1" applyFill="1" applyBorder="1" applyAlignment="1">
      <alignment horizontal="left" vertical="center" wrapText="1"/>
    </xf>
    <xf numFmtId="0" fontId="1" fillId="30" borderId="7" xfId="0" applyFont="1" applyFill="1" applyBorder="1" applyAlignment="1">
      <alignment horizontal="center"/>
    </xf>
    <xf numFmtId="0" fontId="1" fillId="30" borderId="8" xfId="0" applyFont="1" applyFill="1" applyBorder="1" applyAlignment="1">
      <alignment horizontal="center"/>
    </xf>
    <xf numFmtId="0" fontId="1" fillId="28" borderId="16" xfId="0" applyFont="1" applyFill="1" applyBorder="1" applyAlignment="1">
      <alignment horizontal="left" vertical="center"/>
    </xf>
    <xf numFmtId="0" fontId="1" fillId="28" borderId="28" xfId="0" applyFont="1" applyFill="1" applyBorder="1" applyAlignment="1">
      <alignment horizontal="left" vertical="center"/>
    </xf>
    <xf numFmtId="0" fontId="0" fillId="28" borderId="19" xfId="0" applyFill="1" applyBorder="1" applyAlignment="1">
      <alignment horizontal="left" vertical="center"/>
    </xf>
    <xf numFmtId="0" fontId="0" fillId="28" borderId="27" xfId="0" applyFill="1" applyBorder="1" applyAlignment="1">
      <alignment horizontal="left" vertical="center"/>
    </xf>
    <xf numFmtId="0" fontId="3" fillId="28" borderId="19" xfId="0" applyFont="1" applyFill="1" applyBorder="1" applyAlignment="1">
      <alignment horizontal="left" vertical="center"/>
    </xf>
    <xf numFmtId="0" fontId="3" fillId="28" borderId="27" xfId="0" applyFont="1" applyFill="1" applyBorder="1" applyAlignment="1">
      <alignment horizontal="left" vertical="center"/>
    </xf>
    <xf numFmtId="0" fontId="1" fillId="28" borderId="19" xfId="0" applyFont="1" applyFill="1" applyBorder="1" applyAlignment="1">
      <alignment horizontal="left" vertical="center"/>
    </xf>
    <xf numFmtId="0" fontId="1" fillId="28" borderId="27" xfId="0" applyFont="1" applyFill="1" applyBorder="1" applyAlignment="1">
      <alignment horizontal="left" vertical="center"/>
    </xf>
    <xf numFmtId="0" fontId="77" fillId="28" borderId="4" xfId="0" applyFont="1" applyFill="1" applyBorder="1" applyAlignment="1">
      <alignment horizontal="center" vertical="center" wrapText="1"/>
    </xf>
    <xf numFmtId="0" fontId="77" fillId="28" borderId="6" xfId="0" applyFont="1" applyFill="1" applyBorder="1" applyAlignment="1">
      <alignment horizontal="center" vertical="center" wrapText="1"/>
    </xf>
    <xf numFmtId="0" fontId="0" fillId="9" borderId="0" xfId="0" quotePrefix="1" applyFill="1" applyAlignment="1">
      <alignment vertical="center" wrapText="1"/>
    </xf>
    <xf numFmtId="0" fontId="77" fillId="28" borderId="56" xfId="0" applyFont="1" applyFill="1" applyBorder="1" applyAlignment="1">
      <alignment horizontal="center" vertical="center" wrapText="1"/>
    </xf>
    <xf numFmtId="0" fontId="77" fillId="28" borderId="59" xfId="0" applyFont="1" applyFill="1" applyBorder="1" applyAlignment="1">
      <alignment horizontal="center" vertical="center" wrapText="1"/>
    </xf>
    <xf numFmtId="0" fontId="0" fillId="0" borderId="0" xfId="0" applyAlignment="1">
      <alignment horizontal="left" vertical="top" wrapText="1"/>
    </xf>
    <xf numFmtId="0" fontId="35" fillId="28" borderId="49" xfId="6" applyFont="1" applyFill="1" applyBorder="1" applyAlignment="1">
      <alignment horizontal="left" vertical="top" wrapText="1"/>
    </xf>
    <xf numFmtId="0" fontId="2" fillId="28" borderId="15" xfId="0" applyFont="1" applyFill="1" applyBorder="1" applyAlignment="1">
      <alignment horizontal="center" vertical="center"/>
    </xf>
    <xf numFmtId="0" fontId="2" fillId="28" borderId="3" xfId="0" applyFont="1" applyFill="1" applyBorder="1" applyAlignment="1">
      <alignment horizontal="center" vertical="center"/>
    </xf>
    <xf numFmtId="0" fontId="2" fillId="32" borderId="15" xfId="0" applyFont="1" applyFill="1" applyBorder="1" applyAlignment="1">
      <alignment horizontal="center" vertical="center"/>
    </xf>
    <xf numFmtId="0" fontId="2" fillId="32" borderId="3" xfId="0" applyFont="1" applyFill="1" applyBorder="1" applyAlignment="1">
      <alignment horizontal="center" vertical="center"/>
    </xf>
    <xf numFmtId="0" fontId="35" fillId="28" borderId="1" xfId="6" applyFont="1" applyFill="1" applyBorder="1" applyAlignment="1">
      <alignment horizontal="center" vertical="center" wrapText="1"/>
    </xf>
    <xf numFmtId="0" fontId="35" fillId="28" borderId="15" xfId="6" applyFont="1" applyFill="1" applyBorder="1" applyAlignment="1">
      <alignment horizontal="center" vertical="center" wrapText="1"/>
    </xf>
    <xf numFmtId="0" fontId="0" fillId="9" borderId="15" xfId="0" quotePrefix="1" applyFill="1" applyBorder="1" applyAlignment="1">
      <alignment horizontal="center" vertical="center" wrapText="1"/>
    </xf>
    <xf numFmtId="0" fontId="54" fillId="32" borderId="84" xfId="0" applyFont="1" applyFill="1" applyBorder="1" applyAlignment="1">
      <alignment horizontal="center" vertical="center" wrapText="1"/>
    </xf>
    <xf numFmtId="0" fontId="54" fillId="32" borderId="3" xfId="0" applyFont="1" applyFill="1" applyBorder="1" applyAlignment="1">
      <alignment horizontal="center" vertical="center" wrapText="1"/>
    </xf>
    <xf numFmtId="0" fontId="3" fillId="0" borderId="0" xfId="0" applyFont="1" applyAlignment="1">
      <alignment horizontal="left" vertical="top" wrapText="1"/>
    </xf>
    <xf numFmtId="0" fontId="0" fillId="0" borderId="0" xfId="0" applyAlignment="1">
      <alignment vertical="top" wrapText="1"/>
    </xf>
    <xf numFmtId="0" fontId="0" fillId="0" borderId="0" xfId="0" quotePrefix="1" applyAlignment="1">
      <alignment vertical="top" wrapText="1"/>
    </xf>
    <xf numFmtId="0" fontId="0" fillId="9" borderId="0" xfId="0" quotePrefix="1" applyFill="1" applyAlignment="1">
      <alignment vertical="top" wrapText="1"/>
    </xf>
    <xf numFmtId="0" fontId="0" fillId="0" borderId="0" xfId="0" quotePrefix="1" applyAlignment="1">
      <alignment horizontal="left" vertical="top" wrapText="1"/>
    </xf>
    <xf numFmtId="0" fontId="66" fillId="28" borderId="0" xfId="6" applyFont="1" applyFill="1" applyAlignment="1">
      <alignment horizontal="left" vertical="center" wrapText="1"/>
    </xf>
    <xf numFmtId="0" fontId="64" fillId="28" borderId="49" xfId="6" applyFont="1" applyFill="1" applyBorder="1" applyAlignment="1">
      <alignment horizontal="left" vertical="center" wrapText="1"/>
    </xf>
    <xf numFmtId="0" fontId="1" fillId="28" borderId="13" xfId="0" applyFont="1" applyFill="1" applyBorder="1" applyAlignment="1">
      <alignment horizontal="center" vertical="center"/>
    </xf>
    <xf numFmtId="0" fontId="1" fillId="28" borderId="12" xfId="0" applyFont="1" applyFill="1" applyBorder="1" applyAlignment="1">
      <alignment horizontal="center" vertical="center"/>
    </xf>
    <xf numFmtId="0" fontId="0" fillId="28" borderId="35" xfId="0" applyFill="1" applyBorder="1" applyAlignment="1">
      <alignment horizontal="center"/>
    </xf>
    <xf numFmtId="0" fontId="0" fillId="28" borderId="16" xfId="0" applyFill="1" applyBorder="1" applyAlignment="1">
      <alignment horizontal="center"/>
    </xf>
    <xf numFmtId="0" fontId="0" fillId="28" borderId="28" xfId="0" applyFill="1" applyBorder="1" applyAlignment="1">
      <alignment horizontal="center"/>
    </xf>
    <xf numFmtId="0" fontId="1" fillId="28" borderId="0" xfId="0" applyFont="1" applyFill="1" applyAlignment="1">
      <alignment horizontal="center" vertical="center"/>
    </xf>
    <xf numFmtId="0" fontId="1" fillId="28" borderId="10" xfId="0" applyFont="1" applyFill="1" applyBorder="1" applyAlignment="1">
      <alignment horizontal="center" vertical="center"/>
    </xf>
    <xf numFmtId="0" fontId="1" fillId="28" borderId="35" xfId="0" applyFont="1" applyFill="1" applyBorder="1" applyAlignment="1">
      <alignment horizontal="center" vertical="center" wrapText="1"/>
    </xf>
    <xf numFmtId="0" fontId="1" fillId="28" borderId="16" xfId="0" applyFont="1" applyFill="1" applyBorder="1" applyAlignment="1">
      <alignment horizontal="center" vertical="center" wrapText="1"/>
    </xf>
    <xf numFmtId="0" fontId="1" fillId="28" borderId="28" xfId="0" applyFont="1" applyFill="1" applyBorder="1" applyAlignment="1">
      <alignment horizontal="center" vertical="center" wrapText="1"/>
    </xf>
    <xf numFmtId="0" fontId="20" fillId="10" borderId="103" xfId="0" applyFont="1" applyFill="1" applyBorder="1" applyAlignment="1">
      <alignment vertical="center" wrapText="1"/>
    </xf>
    <xf numFmtId="0" fontId="20" fillId="10" borderId="109" xfId="0" applyFont="1" applyFill="1" applyBorder="1" applyAlignment="1">
      <alignment vertical="center" wrapText="1"/>
    </xf>
    <xf numFmtId="0" fontId="20" fillId="10" borderId="106" xfId="0" applyFont="1" applyFill="1" applyBorder="1" applyAlignment="1">
      <alignment vertical="center" wrapText="1"/>
    </xf>
    <xf numFmtId="0" fontId="1" fillId="28" borderId="35" xfId="0" applyFont="1" applyFill="1" applyBorder="1" applyAlignment="1">
      <alignment horizontal="center" vertical="center"/>
    </xf>
    <xf numFmtId="0" fontId="1" fillId="28" borderId="16" xfId="0" applyFont="1" applyFill="1" applyBorder="1" applyAlignment="1">
      <alignment horizontal="center" vertical="center"/>
    </xf>
    <xf numFmtId="0" fontId="1" fillId="28" borderId="28" xfId="0" applyFont="1" applyFill="1" applyBorder="1" applyAlignment="1">
      <alignment horizontal="center" vertical="center"/>
    </xf>
    <xf numFmtId="0" fontId="72" fillId="59" borderId="13" xfId="9" applyFont="1" applyFill="1" applyBorder="1" applyAlignment="1">
      <alignment horizontal="center" vertical="center"/>
    </xf>
    <xf numFmtId="0" fontId="72" fillId="60" borderId="13" xfId="9" applyFont="1" applyFill="1" applyBorder="1" applyAlignment="1">
      <alignment horizontal="center" vertical="center"/>
    </xf>
    <xf numFmtId="0" fontId="35" fillId="19" borderId="7" xfId="1" applyFont="1" applyFill="1" applyBorder="1" applyAlignment="1">
      <alignment horizontal="left"/>
    </xf>
    <xf numFmtId="0" fontId="35" fillId="19" borderId="8" xfId="1" applyFont="1" applyFill="1" applyBorder="1" applyAlignment="1">
      <alignment horizontal="left"/>
    </xf>
    <xf numFmtId="0" fontId="35" fillId="17" borderId="7" xfId="1" applyFont="1" applyFill="1" applyBorder="1" applyAlignment="1">
      <alignment horizontal="left"/>
    </xf>
    <xf numFmtId="0" fontId="35" fillId="17" borderId="8" xfId="1" applyFont="1" applyFill="1" applyBorder="1" applyAlignment="1">
      <alignment horizontal="left"/>
    </xf>
    <xf numFmtId="0" fontId="35" fillId="15" borderId="7" xfId="1" applyFont="1" applyFill="1" applyBorder="1" applyAlignment="1">
      <alignment horizontal="left"/>
    </xf>
    <xf numFmtId="0" fontId="35" fillId="15" borderId="8" xfId="1" applyFont="1" applyFill="1" applyBorder="1" applyAlignment="1">
      <alignment horizontal="left"/>
    </xf>
    <xf numFmtId="0" fontId="35" fillId="13" borderId="7" xfId="1" applyFont="1" applyFill="1" applyBorder="1" applyAlignment="1">
      <alignment horizontal="left" vertical="center" wrapText="1"/>
    </xf>
    <xf numFmtId="0" fontId="35" fillId="13" borderId="8" xfId="1" applyFont="1" applyFill="1" applyBorder="1" applyAlignment="1">
      <alignment horizontal="left" vertical="center" wrapText="1"/>
    </xf>
    <xf numFmtId="0" fontId="30" fillId="23" borderId="0" xfId="2" applyFill="1" applyAlignment="1">
      <alignment horizontal="center" vertical="top" wrapText="1"/>
    </xf>
  </cellXfs>
  <cellStyles count="10">
    <cellStyle name="Comma" xfId="8" builtinId="3"/>
    <cellStyle name="Hyperlink" xfId="3" builtinId="8"/>
    <cellStyle name="Hyperlink 2" xfId="4" xr:uid="{00000000-0005-0000-0000-000002000000}"/>
    <cellStyle name="Normal" xfId="0" builtinId="0"/>
    <cellStyle name="Normal 2" xfId="7" xr:uid="{00000000-0005-0000-0000-000004000000}"/>
    <cellStyle name="Normal 2 2 2" xfId="1" xr:uid="{00000000-0005-0000-0000-000005000000}"/>
    <cellStyle name="Normal 3 2" xfId="9" xr:uid="{00000000-0005-0000-0000-000006000000}"/>
    <cellStyle name="Normal 6" xfId="6" xr:uid="{00000000-0005-0000-0000-000007000000}"/>
    <cellStyle name="Normal 7" xfId="5" xr:uid="{00000000-0005-0000-0000-000008000000}"/>
    <cellStyle name="Normal 9 2" xfId="2" xr:uid="{00000000-0005-0000-0000-000009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2893B"/>
      <color rgb="FFE2EDD7"/>
      <color rgb="FFC2DBA9"/>
      <color rgb="FF466EB4"/>
      <color rgb="FF719E44"/>
      <color rgb="FFCFE3BB"/>
      <color rgb="FF86A0D0"/>
      <color rgb="FF283818"/>
      <color rgb="FF567834"/>
      <color rgb="FF2E4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4705350</xdr:colOff>
      <xdr:row>1</xdr:row>
      <xdr:rowOff>266700</xdr:rowOff>
    </xdr:from>
    <xdr:to>
      <xdr:col>3</xdr:col>
      <xdr:colOff>6908</xdr:colOff>
      <xdr:row>1</xdr:row>
      <xdr:rowOff>619124</xdr:rowOff>
    </xdr:to>
    <xdr:pic>
      <xdr:nvPicPr>
        <xdr:cNvPr id="2" name="Picture 1" descr="estat RG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4450" y="438150"/>
          <a:ext cx="2397683" cy="35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104776</xdr:rowOff>
    </xdr:from>
    <xdr:to>
      <xdr:col>2</xdr:col>
      <xdr:colOff>1628775</xdr:colOff>
      <xdr:row>3</xdr:row>
      <xdr:rowOff>62219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9100" y="276226"/>
          <a:ext cx="1628775" cy="8051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107950</xdr:colOff>
          <xdr:row>1</xdr:row>
          <xdr:rowOff>146050</xdr:rowOff>
        </xdr:from>
        <xdr:to>
          <xdr:col>11</xdr:col>
          <xdr:colOff>476250</xdr:colOff>
          <xdr:row>2</xdr:row>
          <xdr:rowOff>171450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571500</xdr:colOff>
          <xdr:row>1</xdr:row>
          <xdr:rowOff>133350</xdr:rowOff>
        </xdr:from>
        <xdr:to>
          <xdr:col>14</xdr:col>
          <xdr:colOff>285750</xdr:colOff>
          <xdr:row>2</xdr:row>
          <xdr:rowOff>171450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400050</xdr:colOff>
          <xdr:row>1</xdr:row>
          <xdr:rowOff>114300</xdr:rowOff>
        </xdr:from>
        <xdr:to>
          <xdr:col>15</xdr:col>
          <xdr:colOff>603250</xdr:colOff>
          <xdr:row>2</xdr:row>
          <xdr:rowOff>171450</xdr:rowOff>
        </xdr:to>
        <xdr:sp macro="" textlink="">
          <xdr:nvSpPr>
            <xdr:cNvPr id="10243" name="formulas" descr="Lock formulas"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2774950</xdr:colOff>
          <xdr:row>1</xdr:row>
          <xdr:rowOff>400050</xdr:rowOff>
        </xdr:from>
        <xdr:to>
          <xdr:col>6</xdr:col>
          <xdr:colOff>3689350</xdr:colOff>
          <xdr:row>2</xdr:row>
          <xdr:rowOff>438150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69850</xdr:colOff>
          <xdr:row>1</xdr:row>
          <xdr:rowOff>381000</xdr:rowOff>
        </xdr:from>
        <xdr:to>
          <xdr:col>7</xdr:col>
          <xdr:colOff>952500</xdr:colOff>
          <xdr:row>2</xdr:row>
          <xdr:rowOff>438150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1066800</xdr:colOff>
          <xdr:row>1</xdr:row>
          <xdr:rowOff>374650</xdr:rowOff>
        </xdr:from>
        <xdr:to>
          <xdr:col>10</xdr:col>
          <xdr:colOff>228600</xdr:colOff>
          <xdr:row>2</xdr:row>
          <xdr:rowOff>438150</xdr:rowOff>
        </xdr:to>
        <xdr:sp macro="" textlink="">
          <xdr:nvSpPr>
            <xdr:cNvPr id="11267" name="formulas" descr="Lock formulas"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260350</xdr:colOff>
          <xdr:row>1</xdr:row>
          <xdr:rowOff>133350</xdr:rowOff>
        </xdr:from>
        <xdr:to>
          <xdr:col>14</xdr:col>
          <xdr:colOff>628650</xdr:colOff>
          <xdr:row>2</xdr:row>
          <xdr:rowOff>209550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723900</xdr:colOff>
          <xdr:row>1</xdr:row>
          <xdr:rowOff>114300</xdr:rowOff>
        </xdr:from>
        <xdr:to>
          <xdr:col>17</xdr:col>
          <xdr:colOff>285750</xdr:colOff>
          <xdr:row>2</xdr:row>
          <xdr:rowOff>209550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419100</xdr:colOff>
          <xdr:row>1</xdr:row>
          <xdr:rowOff>114300</xdr:rowOff>
        </xdr:from>
        <xdr:to>
          <xdr:col>18</xdr:col>
          <xdr:colOff>628650</xdr:colOff>
          <xdr:row>2</xdr:row>
          <xdr:rowOff>222250</xdr:rowOff>
        </xdr:to>
        <xdr:sp macro="" textlink="">
          <xdr:nvSpPr>
            <xdr:cNvPr id="6147" name="formulas" descr="Lock formulas"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400050</xdr:colOff>
          <xdr:row>1</xdr:row>
          <xdr:rowOff>152400</xdr:rowOff>
        </xdr:from>
        <xdr:to>
          <xdr:col>15</xdr:col>
          <xdr:colOff>755650</xdr:colOff>
          <xdr:row>2</xdr:row>
          <xdr:rowOff>184150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C00-00000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95250</xdr:colOff>
          <xdr:row>1</xdr:row>
          <xdr:rowOff>133350</xdr:rowOff>
        </xdr:from>
        <xdr:to>
          <xdr:col>18</xdr:col>
          <xdr:colOff>527050</xdr:colOff>
          <xdr:row>2</xdr:row>
          <xdr:rowOff>184150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95250</xdr:colOff>
          <xdr:row>1</xdr:row>
          <xdr:rowOff>114300</xdr:rowOff>
        </xdr:from>
        <xdr:to>
          <xdr:col>19</xdr:col>
          <xdr:colOff>857250</xdr:colOff>
          <xdr:row>2</xdr:row>
          <xdr:rowOff>171450</xdr:rowOff>
        </xdr:to>
        <xdr:sp macro="" textlink="">
          <xdr:nvSpPr>
            <xdr:cNvPr id="12291" name="formulas" descr="Lock formulas" hidden="1">
              <a:extLst>
                <a:ext uri="{63B3BB69-23CF-44E3-9099-C40C66FF867C}">
                  <a14:compatExt spid="_x0000_s12291"/>
                </a:ext>
                <a:ext uri="{FF2B5EF4-FFF2-40B4-BE49-F238E27FC236}">
                  <a16:creationId xmlns:a16="http://schemas.microsoft.com/office/drawing/2014/main" id="{00000000-0008-0000-0C00-00000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781050</xdr:colOff>
          <xdr:row>1</xdr:row>
          <xdr:rowOff>184150</xdr:rowOff>
        </xdr:from>
        <xdr:to>
          <xdr:col>14</xdr:col>
          <xdr:colOff>450850</xdr:colOff>
          <xdr:row>2</xdr:row>
          <xdr:rowOff>209550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xdr:row>
          <xdr:rowOff>171450</xdr:rowOff>
        </xdr:from>
        <xdr:to>
          <xdr:col>16</xdr:col>
          <xdr:colOff>114300</xdr:colOff>
          <xdr:row>2</xdr:row>
          <xdr:rowOff>209550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228600</xdr:colOff>
          <xdr:row>1</xdr:row>
          <xdr:rowOff>152400</xdr:rowOff>
        </xdr:from>
        <xdr:to>
          <xdr:col>18</xdr:col>
          <xdr:colOff>527050</xdr:colOff>
          <xdr:row>2</xdr:row>
          <xdr:rowOff>209550</xdr:rowOff>
        </xdr:to>
        <xdr:sp macro="" textlink="">
          <xdr:nvSpPr>
            <xdr:cNvPr id="13315" name="formulas" descr="Lock formulas" hidden="1">
              <a:extLst>
                <a:ext uri="{63B3BB69-23CF-44E3-9099-C40C66FF867C}">
                  <a14:compatExt spid="_x0000_s13315"/>
                </a:ext>
                <a:ext uri="{FF2B5EF4-FFF2-40B4-BE49-F238E27FC236}">
                  <a16:creationId xmlns:a16="http://schemas.microsoft.com/office/drawing/2014/main" id="{00000000-0008-0000-0D00-0000033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146050</xdr:rowOff>
        </xdr:from>
        <xdr:to>
          <xdr:col>11</xdr:col>
          <xdr:colOff>152400</xdr:colOff>
          <xdr:row>2</xdr:row>
          <xdr:rowOff>171450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E00-000001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260350</xdr:colOff>
          <xdr:row>1</xdr:row>
          <xdr:rowOff>133350</xdr:rowOff>
        </xdr:from>
        <xdr:to>
          <xdr:col>13</xdr:col>
          <xdr:colOff>114300</xdr:colOff>
          <xdr:row>2</xdr:row>
          <xdr:rowOff>171450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E00-000002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xdr:row>
          <xdr:rowOff>114300</xdr:rowOff>
        </xdr:from>
        <xdr:to>
          <xdr:col>15</xdr:col>
          <xdr:colOff>260350</xdr:colOff>
          <xdr:row>2</xdr:row>
          <xdr:rowOff>171450</xdr:rowOff>
        </xdr:to>
        <xdr:sp macro="" textlink="">
          <xdr:nvSpPr>
            <xdr:cNvPr id="14339" name="formulas" descr="Lock formulas" hidden="1">
              <a:extLst>
                <a:ext uri="{63B3BB69-23CF-44E3-9099-C40C66FF867C}">
                  <a14:compatExt spid="_x0000_s14339"/>
                </a:ext>
                <a:ext uri="{FF2B5EF4-FFF2-40B4-BE49-F238E27FC236}">
                  <a16:creationId xmlns:a16="http://schemas.microsoft.com/office/drawing/2014/main" id="{00000000-0008-0000-0E00-000003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990600</xdr:colOff>
          <xdr:row>1</xdr:row>
          <xdr:rowOff>146050</xdr:rowOff>
        </xdr:from>
        <xdr:to>
          <xdr:col>10</xdr:col>
          <xdr:colOff>133350</xdr:colOff>
          <xdr:row>2</xdr:row>
          <xdr:rowOff>171450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F00-000001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228600</xdr:colOff>
          <xdr:row>1</xdr:row>
          <xdr:rowOff>133350</xdr:rowOff>
        </xdr:from>
        <xdr:to>
          <xdr:col>11</xdr:col>
          <xdr:colOff>565150</xdr:colOff>
          <xdr:row>2</xdr:row>
          <xdr:rowOff>171450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F00-000002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755650</xdr:colOff>
          <xdr:row>1</xdr:row>
          <xdr:rowOff>133350</xdr:rowOff>
        </xdr:from>
        <xdr:to>
          <xdr:col>14</xdr:col>
          <xdr:colOff>228600</xdr:colOff>
          <xdr:row>2</xdr:row>
          <xdr:rowOff>184150</xdr:rowOff>
        </xdr:to>
        <xdr:sp macro="" textlink="">
          <xdr:nvSpPr>
            <xdr:cNvPr id="15363" name="formulas" descr="Lock formulas" hidden="1">
              <a:extLst>
                <a:ext uri="{63B3BB69-23CF-44E3-9099-C40C66FF867C}">
                  <a14:compatExt spid="_x0000_s15363"/>
                </a:ext>
                <a:ext uri="{FF2B5EF4-FFF2-40B4-BE49-F238E27FC236}">
                  <a16:creationId xmlns:a16="http://schemas.microsoft.com/office/drawing/2014/main" id="{00000000-0008-0000-0F00-000003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38099</xdr:colOff>
      <xdr:row>1</xdr:row>
      <xdr:rowOff>63465</xdr:rowOff>
    </xdr:from>
    <xdr:to>
      <xdr:col>2</xdr:col>
      <xdr:colOff>1200678</xdr:colOff>
      <xdr:row>2</xdr:row>
      <xdr:rowOff>276225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99" y="149190"/>
          <a:ext cx="1162579" cy="574710"/>
        </a:xfrm>
        <a:prstGeom prst="rect">
          <a:avLst/>
        </a:prstGeom>
      </xdr:spPr>
    </xdr:pic>
    <xdr:clientData/>
  </xdr:twoCellAnchor>
  <xdr:twoCellAnchor editAs="oneCell">
    <xdr:from>
      <xdr:col>4</xdr:col>
      <xdr:colOff>28575</xdr:colOff>
      <xdr:row>1</xdr:row>
      <xdr:rowOff>43128</xdr:rowOff>
    </xdr:from>
    <xdr:to>
      <xdr:col>5</xdr:col>
      <xdr:colOff>559</xdr:colOff>
      <xdr:row>2</xdr:row>
      <xdr:rowOff>67361</xdr:rowOff>
    </xdr:to>
    <xdr:pic>
      <xdr:nvPicPr>
        <xdr:cNvPr id="3" name="Picture 2" descr="estat RG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91225" y="128853"/>
          <a:ext cx="2591359" cy="386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44416</xdr:rowOff>
    </xdr:from>
    <xdr:to>
      <xdr:col>3</xdr:col>
      <xdr:colOff>57150</xdr:colOff>
      <xdr:row>2</xdr:row>
      <xdr:rowOff>176086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06341"/>
          <a:ext cx="1200150" cy="665070"/>
        </a:xfrm>
        <a:prstGeom prst="rect">
          <a:avLst/>
        </a:prstGeom>
      </xdr:spPr>
    </xdr:pic>
    <xdr:clientData/>
  </xdr:twoCellAnchor>
  <xdr:twoCellAnchor editAs="oneCell">
    <xdr:from>
      <xdr:col>4</xdr:col>
      <xdr:colOff>3990976</xdr:colOff>
      <xdr:row>1</xdr:row>
      <xdr:rowOff>73700</xdr:rowOff>
    </xdr:from>
    <xdr:to>
      <xdr:col>6</xdr:col>
      <xdr:colOff>559</xdr:colOff>
      <xdr:row>1</xdr:row>
      <xdr:rowOff>457200</xdr:rowOff>
    </xdr:to>
    <xdr:pic>
      <xdr:nvPicPr>
        <xdr:cNvPr id="3" name="Picture 2" descr="estat RG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7976" y="235625"/>
          <a:ext cx="2381808" cy="38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44416</xdr:rowOff>
    </xdr:from>
    <xdr:to>
      <xdr:col>3</xdr:col>
      <xdr:colOff>152400</xdr:colOff>
      <xdr:row>2</xdr:row>
      <xdr:rowOff>176086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6341"/>
          <a:ext cx="1200150" cy="665070"/>
        </a:xfrm>
        <a:prstGeom prst="rect">
          <a:avLst/>
        </a:prstGeom>
      </xdr:spPr>
    </xdr:pic>
    <xdr:clientData/>
  </xdr:twoCellAnchor>
  <xdr:twoCellAnchor editAs="oneCell">
    <xdr:from>
      <xdr:col>6</xdr:col>
      <xdr:colOff>1657350</xdr:colOff>
      <xdr:row>1</xdr:row>
      <xdr:rowOff>88852</xdr:rowOff>
    </xdr:from>
    <xdr:to>
      <xdr:col>7</xdr:col>
      <xdr:colOff>6911</xdr:colOff>
      <xdr:row>1</xdr:row>
      <xdr:rowOff>448807</xdr:rowOff>
    </xdr:to>
    <xdr:pic>
      <xdr:nvPicPr>
        <xdr:cNvPr id="3" name="Picture 2" descr="estat RG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05675" y="250777"/>
          <a:ext cx="2378636" cy="35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6257926</xdr:colOff>
      <xdr:row>1</xdr:row>
      <xdr:rowOff>133350</xdr:rowOff>
    </xdr:from>
    <xdr:to>
      <xdr:col>5</xdr:col>
      <xdr:colOff>1096</xdr:colOff>
      <xdr:row>2</xdr:row>
      <xdr:rowOff>2473</xdr:rowOff>
    </xdr:to>
    <xdr:pic>
      <xdr:nvPicPr>
        <xdr:cNvPr id="2" name="Picture 1" descr="estat RG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1" y="257175"/>
          <a:ext cx="2468070" cy="383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146297</xdr:colOff>
      <xdr:row>1</xdr:row>
      <xdr:rowOff>76200</xdr:rowOff>
    </xdr:from>
    <xdr:to>
      <xdr:col>4</xdr:col>
      <xdr:colOff>542925</xdr:colOff>
      <xdr:row>2</xdr:row>
      <xdr:rowOff>140571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9172" y="200025"/>
          <a:ext cx="1044328" cy="578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3094012</xdr:colOff>
      <xdr:row>1</xdr:row>
      <xdr:rowOff>55595</xdr:rowOff>
    </xdr:from>
    <xdr:to>
      <xdr:col>6</xdr:col>
      <xdr:colOff>90110</xdr:colOff>
      <xdr:row>1</xdr:row>
      <xdr:rowOff>467030</xdr:rowOff>
    </xdr:to>
    <xdr:pic>
      <xdr:nvPicPr>
        <xdr:cNvPr id="8" name="Picture 7" descr="estat RGB">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1410" y="259702"/>
          <a:ext cx="2477833" cy="411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146297</xdr:colOff>
      <xdr:row>1</xdr:row>
      <xdr:rowOff>76200</xdr:rowOff>
    </xdr:from>
    <xdr:to>
      <xdr:col>2</xdr:col>
      <xdr:colOff>1012686</xdr:colOff>
      <xdr:row>2</xdr:row>
      <xdr:rowOff>181752</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9172" y="200025"/>
          <a:ext cx="1044328" cy="5787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1</xdr:row>
          <xdr:rowOff>146050</xdr:rowOff>
        </xdr:from>
        <xdr:to>
          <xdr:col>8</xdr:col>
          <xdr:colOff>95250</xdr:colOff>
          <xdr:row>2</xdr:row>
          <xdr:rowOff>171450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xdr:row>
          <xdr:rowOff>133350</xdr:rowOff>
        </xdr:from>
        <xdr:to>
          <xdr:col>11</xdr:col>
          <xdr:colOff>76200</xdr:colOff>
          <xdr:row>2</xdr:row>
          <xdr:rowOff>171450</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374650</xdr:colOff>
          <xdr:row>1</xdr:row>
          <xdr:rowOff>114300</xdr:rowOff>
        </xdr:from>
        <xdr:to>
          <xdr:col>13</xdr:col>
          <xdr:colOff>95250</xdr:colOff>
          <xdr:row>2</xdr:row>
          <xdr:rowOff>171450</xdr:rowOff>
        </xdr:to>
        <xdr:sp macro="" textlink="">
          <xdr:nvSpPr>
            <xdr:cNvPr id="7172" name="formulas" descr="Lock formulas"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69850</xdr:colOff>
          <xdr:row>1</xdr:row>
          <xdr:rowOff>146050</xdr:rowOff>
        </xdr:from>
        <xdr:to>
          <xdr:col>11</xdr:col>
          <xdr:colOff>438150</xdr:colOff>
          <xdr:row>2</xdr:row>
          <xdr:rowOff>171450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533400</xdr:colOff>
          <xdr:row>1</xdr:row>
          <xdr:rowOff>133350</xdr:rowOff>
        </xdr:from>
        <xdr:to>
          <xdr:col>14</xdr:col>
          <xdr:colOff>184150</xdr:colOff>
          <xdr:row>2</xdr:row>
          <xdr:rowOff>171450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1</xdr:row>
          <xdr:rowOff>107950</xdr:rowOff>
        </xdr:from>
        <xdr:to>
          <xdr:col>15</xdr:col>
          <xdr:colOff>476250</xdr:colOff>
          <xdr:row>2</xdr:row>
          <xdr:rowOff>171450</xdr:rowOff>
        </xdr:to>
        <xdr:sp macro="" textlink="">
          <xdr:nvSpPr>
            <xdr:cNvPr id="8195" name="formulas" descr="Lock formulas"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31750</xdr:colOff>
          <xdr:row>1</xdr:row>
          <xdr:rowOff>152400</xdr:rowOff>
        </xdr:from>
        <xdr:to>
          <xdr:col>10</xdr:col>
          <xdr:colOff>488950</xdr:colOff>
          <xdr:row>2</xdr:row>
          <xdr:rowOff>184150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Validate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xdr:row>
          <xdr:rowOff>133350</xdr:rowOff>
        </xdr:from>
        <xdr:to>
          <xdr:col>12</xdr:col>
          <xdr:colOff>133350</xdr:colOff>
          <xdr:row>2</xdr:row>
          <xdr:rowOff>184150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Restore table colour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xdr:row>
          <xdr:rowOff>133350</xdr:rowOff>
        </xdr:from>
        <xdr:to>
          <xdr:col>15</xdr:col>
          <xdr:colOff>31750</xdr:colOff>
          <xdr:row>2</xdr:row>
          <xdr:rowOff>190500</xdr:rowOff>
        </xdr:to>
        <xdr:sp macro="" textlink="">
          <xdr:nvSpPr>
            <xdr:cNvPr id="9219" name="formulas" descr="Lock formulas"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t-EE" sz="1100" b="1" i="0" u="none" strike="noStrike" baseline="0">
                  <a:solidFill>
                    <a:srgbClr val="000000"/>
                  </a:solidFill>
                  <a:latin typeface="Calibri"/>
                  <a:cs typeface="Calibri"/>
                </a:rPr>
                <a:t>Unlock formulas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ebgate.ec.europa.eu/edamis/helpcenter/website/index.htm" TargetMode="External"/><Relationship Id="rId2" Type="http://schemas.openxmlformats.org/officeDocument/2006/relationships/hyperlink" Target="https://ec.europa.eu/eurostat/web/forestry/methodology" TargetMode="External"/><Relationship Id="rId1" Type="http://schemas.openxmlformats.org/officeDocument/2006/relationships/hyperlink" Target="https://ec.europa.eu/eurostat/web/xxxxx/legislation" TargetMode="External"/><Relationship Id="rId4" Type="http://schemas.openxmlformats.org/officeDocument/2006/relationships/hyperlink" Target="mailto:estat-data-metadata-services@ec.europa.e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c.europa.eu/eurostat/web/forestry/methodology" TargetMode="External"/><Relationship Id="rId1" Type="http://schemas.openxmlformats.org/officeDocument/2006/relationships/hyperlink" Target="https://webgate.ec.europa.eu/edamis/helpcenter/website/index.ht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tabColor rgb="FF86A0D0"/>
  </sheetPr>
  <dimension ref="B1:D9"/>
  <sheetViews>
    <sheetView showGridLines="0" topLeftCell="A7" workbookViewId="0">
      <selection activeCell="C9" sqref="C9"/>
    </sheetView>
  </sheetViews>
  <sheetFormatPr defaultColWidth="9.26953125" defaultRowHeight="12.5" x14ac:dyDescent="0.25"/>
  <cols>
    <col min="1" max="2" width="3.26953125" style="3" customWidth="1"/>
    <col min="3" max="3" width="106.453125" style="3" customWidth="1"/>
    <col min="4" max="4" width="3" style="3" customWidth="1"/>
    <col min="5" max="16384" width="9.26953125" style="3"/>
  </cols>
  <sheetData>
    <row r="1" spans="2:4" ht="13" thickBot="1" x14ac:dyDescent="0.3"/>
    <row r="2" spans="2:4" ht="53.25" customHeight="1" x14ac:dyDescent="0.3">
      <c r="B2" s="83"/>
      <c r="C2" s="84"/>
      <c r="D2" s="85"/>
    </row>
    <row r="3" spans="2:4" ht="13.5" customHeight="1" x14ac:dyDescent="0.25">
      <c r="B3" s="86"/>
      <c r="C3" s="54" t="str">
        <f>UPPER(Lists!K3)</f>
        <v>STATISTICAL OFFICE OF THE EUROPEAN UNION</v>
      </c>
      <c r="D3" s="87"/>
    </row>
    <row r="4" spans="2:4" ht="17.649999999999999" customHeight="1" thickBot="1" x14ac:dyDescent="0.4">
      <c r="B4" s="86"/>
      <c r="C4" s="131"/>
      <c r="D4" s="87"/>
    </row>
    <row r="5" spans="2:4" ht="36.75" customHeight="1" x14ac:dyDescent="0.25">
      <c r="B5" s="86"/>
      <c r="C5" s="133" t="str">
        <f>Lists!K4</f>
        <v>Directorate E: Sectoral and regional statistics</v>
      </c>
      <c r="D5" s="87"/>
    </row>
    <row r="6" spans="2:4" ht="26.25" customHeight="1" x14ac:dyDescent="0.25">
      <c r="B6" s="86"/>
      <c r="C6" s="132" t="str">
        <f>Lists!K5</f>
        <v>Unit E-2: Environmental statistics and accounts; sustainable development</v>
      </c>
      <c r="D6" s="87"/>
    </row>
    <row r="7" spans="2:4" ht="125.25" customHeight="1" x14ac:dyDescent="0.25">
      <c r="B7" s="86"/>
      <c r="C7" s="89" t="str">
        <f>UPPER(Lists!K7)</f>
        <v>EUROPEAN FOREST ACCOUNTS</v>
      </c>
      <c r="D7" s="87"/>
    </row>
    <row r="8" spans="2:4" ht="39" customHeight="1" thickBot="1" x14ac:dyDescent="0.3">
      <c r="B8" s="86"/>
      <c r="C8" s="88" t="str">
        <f>CONCATENATE(Lists!K8," DATA COLLECTION")</f>
        <v>2024 DATA COLLECTION</v>
      </c>
      <c r="D8" s="87"/>
    </row>
    <row r="9" spans="2:4" ht="56.25" customHeight="1" thickBot="1" x14ac:dyDescent="0.3">
      <c r="B9" s="80"/>
      <c r="C9" s="90" t="str">
        <f>CONCATENATE("Launching date: ",Lists!K9)</f>
        <v>Launching date: 17 June 2024</v>
      </c>
      <c r="D9" s="82"/>
    </row>
  </sheetData>
  <sheetProtection algorithmName="SHA-512" hashValue="beZGBJUPTMLq0++MH5rQX8dhq1a6bPpaBsMrThMEWEg5TQ5qjq2rMlNgPeOH+HSzE5O1yXO9VfBqsjm+4x40Yw==" saltValue="zjOFiiKz7zo7uZ6mmGid3g==" spinCount="100000" sheet="1" objects="1" scenarios="1"/>
  <pageMargins left="0.7" right="0.7" top="0.75" bottom="0.75" header="0.3" footer="0.3"/>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62893B"/>
    <pageSetUpPr fitToPage="1"/>
  </sheetPr>
  <dimension ref="B1:AM35"/>
  <sheetViews>
    <sheetView showGridLines="0" zoomScale="93" zoomScaleNormal="93" workbookViewId="0">
      <selection activeCell="X11" sqref="X11"/>
    </sheetView>
  </sheetViews>
  <sheetFormatPr defaultColWidth="9.26953125" defaultRowHeight="14.5" x14ac:dyDescent="0.35"/>
  <cols>
    <col min="1" max="1" width="2.54296875" customWidth="1"/>
    <col min="2" max="2" width="22.26953125" hidden="1" customWidth="1"/>
    <col min="3" max="3" width="12.7265625" hidden="1" customWidth="1"/>
    <col min="4" max="4" width="3.26953125" customWidth="1"/>
    <col min="5" max="5" width="9.26953125" customWidth="1"/>
    <col min="6" max="6" width="7.54296875" customWidth="1"/>
    <col min="7" max="7" width="28.26953125" customWidth="1"/>
    <col min="8" max="8" width="13" customWidth="1"/>
    <col min="9" max="9" width="3.7265625" customWidth="1"/>
    <col min="10" max="10" width="3.26953125" customWidth="1"/>
    <col min="11" max="11" width="8.26953125" customWidth="1"/>
    <col min="12" max="12" width="10.7265625" customWidth="1"/>
    <col min="13" max="13" width="3.7265625" customWidth="1"/>
    <col min="14" max="14" width="3.26953125" customWidth="1"/>
    <col min="15" max="15" width="8.26953125" customWidth="1"/>
    <col min="16" max="16" width="10.7265625" customWidth="1"/>
    <col min="17" max="17" width="3.7265625" customWidth="1"/>
    <col min="18" max="18" width="3.26953125" customWidth="1"/>
    <col min="19" max="19" width="8.26953125" customWidth="1"/>
    <col min="20" max="20" width="11" customWidth="1"/>
    <col min="21" max="21" width="3.7265625" customWidth="1"/>
    <col min="22" max="22" width="3.26953125" customWidth="1"/>
    <col min="23" max="23" width="8.26953125" customWidth="1"/>
    <col min="24" max="24" width="11.26953125" customWidth="1"/>
    <col min="25" max="25" width="3.7265625" customWidth="1"/>
    <col min="26" max="26" width="3.26953125" customWidth="1"/>
    <col min="27" max="27" width="8.26953125" customWidth="1"/>
    <col min="28" max="28" width="10.7265625" customWidth="1"/>
    <col min="29" max="29" width="3.7265625" customWidth="1"/>
    <col min="30" max="30" width="3.26953125" customWidth="1"/>
    <col min="31" max="31" width="8.26953125" customWidth="1"/>
    <col min="32" max="32" width="10.54296875" customWidth="1"/>
    <col min="33" max="33" width="3.7265625" customWidth="1"/>
    <col min="34" max="34" width="3.26953125" customWidth="1"/>
    <col min="35" max="35" width="8.26953125" customWidth="1"/>
    <col min="36" max="36" width="11.7265625" style="1" customWidth="1"/>
    <col min="37" max="37" width="3.7265625" customWidth="1"/>
    <col min="38" max="38" width="3.26953125" customWidth="1"/>
    <col min="39" max="39" width="8.26953125" customWidth="1"/>
  </cols>
  <sheetData>
    <row r="1" spans="3:39" ht="15"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1"/>
      <c r="AC1" s="400"/>
      <c r="AD1" s="400"/>
      <c r="AE1" s="400"/>
      <c r="AF1" s="400"/>
      <c r="AG1" s="400"/>
      <c r="AH1" s="400"/>
      <c r="AI1" s="400"/>
      <c r="AJ1" s="400"/>
      <c r="AK1" s="400"/>
      <c r="AL1" s="400"/>
      <c r="AM1" s="400"/>
    </row>
    <row r="2" spans="3:39" ht="32.25" customHeight="1" x14ac:dyDescent="0.35">
      <c r="E2" s="402" t="s">
        <v>57</v>
      </c>
      <c r="F2" s="403"/>
      <c r="G2" s="403"/>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row>
    <row r="3" spans="3:39" s="405" customFormat="1" ht="23.25" customHeight="1" x14ac:dyDescent="0.35">
      <c r="E3" s="406" t="s">
        <v>151</v>
      </c>
      <c r="F3" s="407"/>
      <c r="G3" s="407"/>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row>
    <row r="4" spans="3:39" ht="20.25" customHeight="1" x14ac:dyDescent="0.35">
      <c r="C4" s="409" t="s">
        <v>427</v>
      </c>
      <c r="E4" s="410" t="s">
        <v>519</v>
      </c>
      <c r="F4" s="411" t="str">
        <f>'GETTING STARTED'!G9</f>
        <v>EE</v>
      </c>
      <c r="G4" s="411" t="str">
        <f>IF('GETTING STARTED'!E9="","",'GETTING STARTED'!E9)</f>
        <v>Estonia</v>
      </c>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row>
    <row r="5" spans="3:39" ht="24" customHeight="1" x14ac:dyDescent="0.35">
      <c r="C5" s="409" t="s">
        <v>428</v>
      </c>
      <c r="E5" s="413" t="s">
        <v>520</v>
      </c>
      <c r="F5" s="413">
        <f>IF('GETTING STARTED'!E10="","",'GETTING STARTED'!E10)</f>
        <v>2022</v>
      </c>
      <c r="G5" s="413" t="str">
        <f>CONCATENATE("Currency: ", 'GETTING STARTED'!$E$11)</f>
        <v>Currency: EUR</v>
      </c>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row>
    <row r="6" spans="3:39" ht="11.25" customHeight="1" thickBot="1" x14ac:dyDescent="0.4">
      <c r="E6" s="415"/>
      <c r="F6" s="415"/>
      <c r="G6" s="415"/>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row>
    <row r="7" spans="3:39" ht="33" customHeight="1" thickBot="1" x14ac:dyDescent="0.4">
      <c r="E7" s="726" t="s">
        <v>134</v>
      </c>
      <c r="F7" s="727"/>
      <c r="G7" s="728"/>
      <c r="H7" s="744" t="s">
        <v>443</v>
      </c>
      <c r="I7" s="711" t="s">
        <v>586</v>
      </c>
      <c r="J7" s="713" t="s">
        <v>587</v>
      </c>
      <c r="K7" s="714"/>
      <c r="L7" s="723" t="s">
        <v>200</v>
      </c>
      <c r="M7" s="711" t="s">
        <v>586</v>
      </c>
      <c r="N7" s="713" t="s">
        <v>587</v>
      </c>
      <c r="O7" s="714"/>
      <c r="P7" s="721" t="s">
        <v>601</v>
      </c>
      <c r="Q7" s="711" t="s">
        <v>586</v>
      </c>
      <c r="R7" s="713" t="s">
        <v>587</v>
      </c>
      <c r="S7" s="714"/>
      <c r="T7" s="719" t="s">
        <v>201</v>
      </c>
      <c r="U7" s="711" t="s">
        <v>586</v>
      </c>
      <c r="V7" s="713" t="s">
        <v>587</v>
      </c>
      <c r="W7" s="714"/>
      <c r="X7" s="719" t="s">
        <v>75</v>
      </c>
      <c r="Y7" s="711" t="s">
        <v>586</v>
      </c>
      <c r="Z7" s="713" t="s">
        <v>587</v>
      </c>
      <c r="AA7" s="714"/>
      <c r="AB7" s="719" t="s">
        <v>433</v>
      </c>
      <c r="AC7" s="711" t="s">
        <v>586</v>
      </c>
      <c r="AD7" s="713" t="s">
        <v>587</v>
      </c>
      <c r="AE7" s="714"/>
      <c r="AF7" s="747" t="s">
        <v>599</v>
      </c>
      <c r="AG7" s="711" t="s">
        <v>586</v>
      </c>
      <c r="AH7" s="713" t="s">
        <v>587</v>
      </c>
      <c r="AI7" s="714"/>
      <c r="AJ7" s="744" t="s">
        <v>152</v>
      </c>
      <c r="AK7" s="711" t="s">
        <v>586</v>
      </c>
      <c r="AL7" s="713" t="s">
        <v>587</v>
      </c>
      <c r="AM7" s="714"/>
    </row>
    <row r="8" spans="3:39" ht="15" customHeight="1" thickBot="1" x14ac:dyDescent="0.4">
      <c r="C8" s="417" t="s">
        <v>405</v>
      </c>
      <c r="E8" s="418" t="s">
        <v>0</v>
      </c>
      <c r="F8" s="729" t="s">
        <v>1</v>
      </c>
      <c r="G8" s="730"/>
      <c r="H8" s="745"/>
      <c r="I8" s="712"/>
      <c r="J8" s="715"/>
      <c r="K8" s="716"/>
      <c r="L8" s="724"/>
      <c r="M8" s="712"/>
      <c r="N8" s="715"/>
      <c r="O8" s="716"/>
      <c r="P8" s="722"/>
      <c r="Q8" s="712"/>
      <c r="R8" s="715"/>
      <c r="S8" s="716"/>
      <c r="T8" s="720"/>
      <c r="U8" s="712"/>
      <c r="V8" s="715"/>
      <c r="W8" s="716"/>
      <c r="X8" s="720"/>
      <c r="Y8" s="712"/>
      <c r="Z8" s="715"/>
      <c r="AA8" s="716"/>
      <c r="AB8" s="720"/>
      <c r="AC8" s="712"/>
      <c r="AD8" s="715"/>
      <c r="AE8" s="716"/>
      <c r="AF8" s="748"/>
      <c r="AG8" s="712"/>
      <c r="AH8" s="715"/>
      <c r="AI8" s="716"/>
      <c r="AJ8" s="745"/>
      <c r="AK8" s="712"/>
      <c r="AL8" s="715"/>
      <c r="AM8" s="716"/>
    </row>
    <row r="9" spans="3:39" s="1" customFormat="1" ht="25.5" customHeight="1" x14ac:dyDescent="0.35">
      <c r="C9" s="420" t="s">
        <v>406</v>
      </c>
      <c r="E9" s="421" t="s">
        <v>589</v>
      </c>
      <c r="F9" s="736" t="s">
        <v>178</v>
      </c>
      <c r="G9" s="737"/>
      <c r="H9" s="321">
        <v>14861</v>
      </c>
      <c r="I9" s="142"/>
      <c r="J9" s="143"/>
      <c r="K9" s="165" t="str">
        <f>IF(TRIM(J9)="", "", IF(VLOOKUP(J9,'Footnotes list'!$D$9:$E$107,2,FALSE)=0,"",VLOOKUP(J9,'Footnotes list'!$D$9:$E$107,2,FALSE) ) )</f>
        <v/>
      </c>
      <c r="L9" s="323">
        <v>514</v>
      </c>
      <c r="M9" s="142"/>
      <c r="N9" s="143"/>
      <c r="O9" s="165" t="str">
        <f>IF(TRIM(N9)="", "", IF(VLOOKUP(N9,'Footnotes list'!$D$9:$E$107,2,FALSE)=0,"",VLOOKUP(N9,'Footnotes list'!$D$9:$E$107,2,FALSE) ) )</f>
        <v/>
      </c>
      <c r="P9" s="378">
        <v>762</v>
      </c>
      <c r="Q9" s="142"/>
      <c r="R9" s="143"/>
      <c r="S9" s="165" t="str">
        <f>IF(TRIM(R9)="", "", IF(VLOOKUP(R9,'Footnotes list'!$D$9:$E$107,2,FALSE)=0,"",VLOOKUP(R9,'Footnotes list'!$D$9:$E$107,2,FALSE) ) )</f>
        <v/>
      </c>
      <c r="T9" s="154">
        <v>127</v>
      </c>
      <c r="U9" s="142"/>
      <c r="V9" s="143"/>
      <c r="W9" s="165" t="str">
        <f>IF(TRIM(V9)="", "", IF(VLOOKUP(V9,'Footnotes list'!$D$9:$E$107,2,FALSE)=0,"",VLOOKUP(V9,'Footnotes list'!$D$9:$E$107,2,FALSE) ) )</f>
        <v/>
      </c>
      <c r="X9" s="324">
        <v>6561</v>
      </c>
      <c r="Y9" s="142"/>
      <c r="Z9" s="143"/>
      <c r="AA9" s="165" t="str">
        <f>IF(TRIM(Z9)="", "", IF(VLOOKUP(Z9,'Footnotes list'!$D$9:$E$107,2,FALSE)=0,"",VLOOKUP(Z9,'Footnotes list'!$D$9:$E$107,2,FALSE) ) )</f>
        <v/>
      </c>
      <c r="AB9" s="324">
        <v>-305</v>
      </c>
      <c r="AC9" s="142"/>
      <c r="AD9" s="143"/>
      <c r="AE9" s="165" t="str">
        <f>IF(TRIM(AD9)="", "", IF(VLOOKUP(AD9,'Footnotes list'!$D$9:$E$107,2,FALSE)=0,"",VLOOKUP(AD9,'Footnotes list'!$D$9:$E$107,2,FALSE) ) )</f>
        <v/>
      </c>
      <c r="AF9" s="328">
        <v>-102</v>
      </c>
      <c r="AG9" s="142"/>
      <c r="AH9" s="143"/>
      <c r="AI9" s="165" t="str">
        <f>IF(TRIM(AH9)="", "", IF(VLOOKUP(AH9,'Footnotes list'!$D$9:$E$107,2,FALSE)=0,"",VLOOKUP(AH9,'Footnotes list'!$D$9:$E$107,2,FALSE) ) )</f>
        <v/>
      </c>
      <c r="AJ9" s="490">
        <f t="shared" ref="AJ9:AJ14" si="0">IF(COUNT(H9,L9,P9,T9,X9,AB9,AF9)=0,"",SUM(H9,L9,-P9,-T9,X9,AB9,AF9))</f>
        <v>20640</v>
      </c>
      <c r="AK9" s="142"/>
      <c r="AL9" s="143"/>
      <c r="AM9" s="165" t="str">
        <f>IF(TRIM(AL9)="", "", IF(VLOOKUP(AL9,'Footnotes list'!$D$9:$E$107,2,FALSE)=0,"",VLOOKUP(AL9,'Footnotes list'!$D$9:$E$107,2,FALSE) ) )</f>
        <v/>
      </c>
    </row>
    <row r="10" spans="3:39" s="1" customFormat="1" ht="25.5" customHeight="1" x14ac:dyDescent="0.35">
      <c r="C10" s="422" t="s">
        <v>407</v>
      </c>
      <c r="E10" s="423" t="s">
        <v>590</v>
      </c>
      <c r="F10" s="738" t="s">
        <v>16</v>
      </c>
      <c r="G10" s="739"/>
      <c r="H10" s="322">
        <v>14861</v>
      </c>
      <c r="I10" s="144"/>
      <c r="J10" s="145"/>
      <c r="K10" s="166" t="str">
        <f>IF(TRIM(J10)="", "", IF(VLOOKUP(J10,'Footnotes list'!$D$9:$E$107,2,FALSE)=0,"",VLOOKUP(J10,'Footnotes list'!$D$9:$E$107,2,FALSE) ) )</f>
        <v/>
      </c>
      <c r="L10" s="156">
        <v>514</v>
      </c>
      <c r="M10" s="144"/>
      <c r="N10" s="145"/>
      <c r="O10" s="166" t="str">
        <f>IF(TRIM(N10)="", "", IF(VLOOKUP(N10,'Footnotes list'!$D$9:$E$107,2,FALSE)=0,"",VLOOKUP(N10,'Footnotes list'!$D$9:$E$107,2,FALSE) ) )</f>
        <v/>
      </c>
      <c r="P10" s="152">
        <v>762</v>
      </c>
      <c r="Q10" s="144"/>
      <c r="R10" s="145"/>
      <c r="S10" s="166" t="str">
        <f>IF(TRIM(R10)="", "", IF(VLOOKUP(R10,'Footnotes list'!$D$9:$E$107,2,FALSE)=0,"",VLOOKUP(R10,'Footnotes list'!$D$9:$E$107,2,FALSE) ) )</f>
        <v/>
      </c>
      <c r="T10" s="152">
        <v>127</v>
      </c>
      <c r="U10" s="144"/>
      <c r="V10" s="145"/>
      <c r="W10" s="166" t="str">
        <f>IF(TRIM(V10)="", "", IF(VLOOKUP(V10,'Footnotes list'!$D$9:$E$107,2,FALSE)=0,"",VLOOKUP(V10,'Footnotes list'!$D$9:$E$107,2,FALSE) ) )</f>
        <v/>
      </c>
      <c r="X10" s="325">
        <v>6561</v>
      </c>
      <c r="Y10" s="144"/>
      <c r="Z10" s="145"/>
      <c r="AA10" s="166" t="str">
        <f>IF(TRIM(Z10)="", "", IF(VLOOKUP(Z10,'Footnotes list'!$D$9:$E$107,2,FALSE)=0,"",VLOOKUP(Z10,'Footnotes list'!$D$9:$E$107,2,FALSE) ) )</f>
        <v/>
      </c>
      <c r="AB10" s="156">
        <v>-305</v>
      </c>
      <c r="AC10" s="144"/>
      <c r="AD10" s="145"/>
      <c r="AE10" s="166" t="str">
        <f>IF(TRIM(AD10)="", "", IF(VLOOKUP(AD10,'Footnotes list'!$D$9:$E$107,2,FALSE)=0,"",VLOOKUP(AD10,'Footnotes list'!$D$9:$E$107,2,FALSE) ) )</f>
        <v/>
      </c>
      <c r="AF10" s="159">
        <v>-102</v>
      </c>
      <c r="AG10" s="144"/>
      <c r="AH10" s="145"/>
      <c r="AI10" s="166" t="str">
        <f>IF(TRIM(AH10)="", "", IF(VLOOKUP(AH10,'Footnotes list'!$D$9:$E$107,2,FALSE)=0,"",VLOOKUP(AH10,'Footnotes list'!$D$9:$E$107,2,FALSE) ) )</f>
        <v/>
      </c>
      <c r="AJ10" s="476">
        <f t="shared" si="0"/>
        <v>20640</v>
      </c>
      <c r="AK10" s="144"/>
      <c r="AL10" s="145"/>
      <c r="AM10" s="166" t="str">
        <f>IF(TRIM(AL10)="", "", IF(VLOOKUP(AL10,'Footnotes list'!$D$9:$E$107,2,FALSE)=0,"",VLOOKUP(AL10,'Footnotes list'!$D$9:$E$107,2,FALSE) ) )</f>
        <v/>
      </c>
    </row>
    <row r="11" spans="3:39" ht="25.5" customHeight="1" x14ac:dyDescent="0.35">
      <c r="C11" s="422" t="s">
        <v>408</v>
      </c>
      <c r="E11" s="424" t="s">
        <v>591</v>
      </c>
      <c r="F11" s="740" t="s">
        <v>155</v>
      </c>
      <c r="G11" s="741"/>
      <c r="H11" s="155">
        <v>0</v>
      </c>
      <c r="I11" s="144"/>
      <c r="J11" s="145"/>
      <c r="K11" s="166" t="str">
        <f>IF(TRIM(J11)="", "", IF(VLOOKUP(J11,'Footnotes list'!$D$9:$E$107,2,FALSE)=0,"",VLOOKUP(J11,'Footnotes list'!$D$9:$E$107,2,FALSE) ) )</f>
        <v/>
      </c>
      <c r="L11" s="156">
        <v>0</v>
      </c>
      <c r="M11" s="144"/>
      <c r="N11" s="145"/>
      <c r="O11" s="166" t="str">
        <f>IF(TRIM(N11)="", "", IF(VLOOKUP(N11,'Footnotes list'!$D$9:$E$107,2,FALSE)=0,"",VLOOKUP(N11,'Footnotes list'!$D$9:$E$107,2,FALSE) ) )</f>
        <v/>
      </c>
      <c r="P11" s="152">
        <v>0</v>
      </c>
      <c r="Q11" s="144"/>
      <c r="R11" s="145"/>
      <c r="S11" s="166" t="str">
        <f>IF(TRIM(R11)="", "", IF(VLOOKUP(R11,'Footnotes list'!$D$9:$E$107,2,FALSE)=0,"",VLOOKUP(R11,'Footnotes list'!$D$9:$E$107,2,FALSE) ) )</f>
        <v/>
      </c>
      <c r="T11" s="152">
        <v>0</v>
      </c>
      <c r="U11" s="144"/>
      <c r="V11" s="145"/>
      <c r="W11" s="166" t="str">
        <f>IF(TRIM(V11)="", "", IF(VLOOKUP(V11,'Footnotes list'!$D$9:$E$107,2,FALSE)=0,"",VLOOKUP(V11,'Footnotes list'!$D$9:$E$107,2,FALSE) ) )</f>
        <v/>
      </c>
      <c r="X11" s="325">
        <v>0</v>
      </c>
      <c r="Y11" s="144"/>
      <c r="Z11" s="145"/>
      <c r="AA11" s="166" t="str">
        <f>IF(TRIM(Z11)="", "", IF(VLOOKUP(Z11,'Footnotes list'!$D$9:$E$107,2,FALSE)=0,"",VLOOKUP(Z11,'Footnotes list'!$D$9:$E$107,2,FALSE) ) )</f>
        <v/>
      </c>
      <c r="AB11" s="156">
        <v>0</v>
      </c>
      <c r="AC11" s="144"/>
      <c r="AD11" s="145"/>
      <c r="AE11" s="166" t="str">
        <f>IF(TRIM(AD11)="", "", IF(VLOOKUP(AD11,'Footnotes list'!$D$9:$E$107,2,FALSE)=0,"",VLOOKUP(AD11,'Footnotes list'!$D$9:$E$107,2,FALSE) ) )</f>
        <v/>
      </c>
      <c r="AF11" s="195"/>
      <c r="AG11" s="144"/>
      <c r="AH11" s="145"/>
      <c r="AI11" s="166" t="str">
        <f>IF(TRIM(AH11)="", "", IF(VLOOKUP(AH11,'Footnotes list'!$D$9:$E$107,2,FALSE)=0,"",VLOOKUP(AH11,'Footnotes list'!$D$9:$E$107,2,FALSE) ) )</f>
        <v/>
      </c>
      <c r="AJ11" s="477">
        <f t="shared" si="0"/>
        <v>0</v>
      </c>
      <c r="AK11" s="144"/>
      <c r="AL11" s="145"/>
      <c r="AM11" s="166" t="str">
        <f>IF(TRIM(AL11)="", "", IF(VLOOKUP(AL11,'Footnotes list'!$D$9:$E$107,2,FALSE)=0,"",VLOOKUP(AL11,'Footnotes list'!$D$9:$E$107,2,FALSE) ) )</f>
        <v/>
      </c>
    </row>
    <row r="12" spans="3:39" ht="25.5" customHeight="1" x14ac:dyDescent="0.35">
      <c r="C12" s="420" t="s">
        <v>409</v>
      </c>
      <c r="E12" s="427" t="s">
        <v>592</v>
      </c>
      <c r="F12" s="742" t="s">
        <v>177</v>
      </c>
      <c r="G12" s="743"/>
      <c r="H12" s="155">
        <v>59</v>
      </c>
      <c r="I12" s="144"/>
      <c r="J12" s="145"/>
      <c r="K12" s="166" t="str">
        <f>IF(TRIM(J12)="", "", IF(VLOOKUP(J12,'Footnotes list'!$D$9:$E$107,2,FALSE)=0,"",VLOOKUP(J12,'Footnotes list'!$D$9:$E$107,2,FALSE) ) )</f>
        <v/>
      </c>
      <c r="L12" s="156"/>
      <c r="M12" s="144"/>
      <c r="N12" s="145"/>
      <c r="O12" s="166" t="str">
        <f>IF(TRIM(N12)="", "", IF(VLOOKUP(N12,'Footnotes list'!$D$9:$E$107,2,FALSE)=0,"",VLOOKUP(N12,'Footnotes list'!$D$9:$E$107,2,FALSE) ) )</f>
        <v/>
      </c>
      <c r="P12" s="152"/>
      <c r="Q12" s="144"/>
      <c r="R12" s="145"/>
      <c r="S12" s="166" t="str">
        <f>IF(TRIM(R12)="", "", IF(VLOOKUP(R12,'Footnotes list'!$D$9:$E$107,2,FALSE)=0,"",VLOOKUP(R12,'Footnotes list'!$D$9:$E$107,2,FALSE) ) )</f>
        <v/>
      </c>
      <c r="T12" s="152"/>
      <c r="U12" s="144"/>
      <c r="V12" s="145"/>
      <c r="W12" s="166" t="str">
        <f>IF(TRIM(V12)="", "", IF(VLOOKUP(V12,'Footnotes list'!$D$9:$E$107,2,FALSE)=0,"",VLOOKUP(V12,'Footnotes list'!$D$9:$E$107,2,FALSE) ) )</f>
        <v/>
      </c>
      <c r="X12" s="325"/>
      <c r="Y12" s="144"/>
      <c r="Z12" s="145"/>
      <c r="AA12" s="166" t="str">
        <f>IF(TRIM(Z12)="", "", IF(VLOOKUP(Z12,'Footnotes list'!$D$9:$E$107,2,FALSE)=0,"",VLOOKUP(Z12,'Footnotes list'!$D$9:$E$107,2,FALSE) ) )</f>
        <v/>
      </c>
      <c r="AB12" s="156"/>
      <c r="AC12" s="144"/>
      <c r="AD12" s="145"/>
      <c r="AE12" s="166" t="str">
        <f>IF(TRIM(AD12)="", "", IF(VLOOKUP(AD12,'Footnotes list'!$D$9:$E$107,2,FALSE)=0,"",VLOOKUP(AD12,'Footnotes list'!$D$9:$E$107,2,FALSE) ) )</f>
        <v/>
      </c>
      <c r="AF12" s="159">
        <v>1</v>
      </c>
      <c r="AG12" s="144"/>
      <c r="AH12" s="145"/>
      <c r="AI12" s="166" t="str">
        <f>IF(TRIM(AH12)="", "", IF(VLOOKUP(AH12,'Footnotes list'!$D$9:$E$107,2,FALSE)=0,"",VLOOKUP(AH12,'Footnotes list'!$D$9:$E$107,2,FALSE) ) )</f>
        <v/>
      </c>
      <c r="AJ12" s="478">
        <f t="shared" si="0"/>
        <v>60</v>
      </c>
      <c r="AK12" s="144"/>
      <c r="AL12" s="145"/>
      <c r="AM12" s="166" t="str">
        <f>IF(TRIM(AL12)="", "", IF(VLOOKUP(AL12,'Footnotes list'!$D$9:$E$107,2,FALSE)=0,"",VLOOKUP(AL12,'Footnotes list'!$D$9:$E$107,2,FALSE) ) )</f>
        <v/>
      </c>
    </row>
    <row r="13" spans="3:39" s="1" customFormat="1" ht="25.5" customHeight="1" x14ac:dyDescent="0.35">
      <c r="C13" s="422" t="s">
        <v>410</v>
      </c>
      <c r="E13" s="424" t="s">
        <v>593</v>
      </c>
      <c r="F13" s="740" t="s">
        <v>68</v>
      </c>
      <c r="G13" s="741"/>
      <c r="H13" s="196">
        <v>59</v>
      </c>
      <c r="I13" s="144"/>
      <c r="J13" s="146"/>
      <c r="K13" s="166" t="str">
        <f>IF(TRIM(J13)="", "", IF(VLOOKUP(J13,'Footnotes list'!$D$9:$E$107,2,FALSE)=0,"",VLOOKUP(J13,'Footnotes list'!$D$9:$E$107,2,FALSE) ) )</f>
        <v/>
      </c>
      <c r="L13" s="157"/>
      <c r="M13" s="144"/>
      <c r="N13" s="146"/>
      <c r="O13" s="166" t="str">
        <f>IF(TRIM(N13)="", "", IF(VLOOKUP(N13,'Footnotes list'!$D$9:$E$107,2,FALSE)=0,"",VLOOKUP(N13,'Footnotes list'!$D$9:$E$107,2,FALSE) ) )</f>
        <v/>
      </c>
      <c r="P13" s="153"/>
      <c r="Q13" s="144"/>
      <c r="R13" s="146"/>
      <c r="S13" s="166" t="str">
        <f>IF(TRIM(R13)="", "", IF(VLOOKUP(R13,'Footnotes list'!$D$9:$E$107,2,FALSE)=0,"",VLOOKUP(R13,'Footnotes list'!$D$9:$E$107,2,FALSE) ) )</f>
        <v/>
      </c>
      <c r="T13" s="153"/>
      <c r="U13" s="144"/>
      <c r="V13" s="146"/>
      <c r="W13" s="166" t="str">
        <f>IF(TRIM(V13)="", "", IF(VLOOKUP(V13,'Footnotes list'!$D$9:$E$107,2,FALSE)=0,"",VLOOKUP(V13,'Footnotes list'!$D$9:$E$107,2,FALSE) ) )</f>
        <v/>
      </c>
      <c r="X13" s="326"/>
      <c r="Y13" s="144"/>
      <c r="Z13" s="146"/>
      <c r="AA13" s="166" t="str">
        <f>IF(TRIM(Z13)="", "", IF(VLOOKUP(Z13,'Footnotes list'!$D$9:$E$107,2,FALSE)=0,"",VLOOKUP(Z13,'Footnotes list'!$D$9:$E$107,2,FALSE) ) )</f>
        <v/>
      </c>
      <c r="AB13" s="157"/>
      <c r="AC13" s="144"/>
      <c r="AD13" s="146"/>
      <c r="AE13" s="166" t="str">
        <f>IF(TRIM(AD13)="", "", IF(VLOOKUP(AD13,'Footnotes list'!$D$9:$E$107,2,FALSE)=0,"",VLOOKUP(AD13,'Footnotes list'!$D$9:$E$107,2,FALSE) ) )</f>
        <v/>
      </c>
      <c r="AF13" s="158">
        <v>1</v>
      </c>
      <c r="AG13" s="144"/>
      <c r="AH13" s="146"/>
      <c r="AI13" s="166" t="str">
        <f>IF(TRIM(AH13)="", "", IF(VLOOKUP(AH13,'Footnotes list'!$D$9:$E$107,2,FALSE)=0,"",VLOOKUP(AH13,'Footnotes list'!$D$9:$E$107,2,FALSE) ) )</f>
        <v/>
      </c>
      <c r="AJ13" s="479">
        <f t="shared" si="0"/>
        <v>60</v>
      </c>
      <c r="AK13" s="144"/>
      <c r="AL13" s="145"/>
      <c r="AM13" s="166" t="str">
        <f>IF(TRIM(AL13)="", "", IF(VLOOKUP(AL13,'Footnotes list'!$D$9:$E$107,2,FALSE)=0,"",VLOOKUP(AL13,'Footnotes list'!$D$9:$E$107,2,FALSE) ) )</f>
        <v/>
      </c>
    </row>
    <row r="14" spans="3:39" s="1" customFormat="1" ht="25.5" customHeight="1" thickBot="1" x14ac:dyDescent="0.4">
      <c r="C14" s="428" t="s">
        <v>411</v>
      </c>
      <c r="E14" s="429" t="s">
        <v>594</v>
      </c>
      <c r="F14" s="732" t="s">
        <v>588</v>
      </c>
      <c r="G14" s="733"/>
      <c r="H14" s="197"/>
      <c r="I14" s="147"/>
      <c r="J14" s="148"/>
      <c r="K14" s="163" t="str">
        <f>IF(TRIM(J14)="", "", IF(VLOOKUP(J14,'Footnotes list'!$D$9:$E$107,2,FALSE)=0,"",VLOOKUP(J14,'Footnotes list'!$D$9:$E$107,2,FALSE) ) )</f>
        <v/>
      </c>
      <c r="L14" s="198"/>
      <c r="M14" s="147"/>
      <c r="N14" s="148"/>
      <c r="O14" s="163" t="str">
        <f>IF(TRIM(N14)="", "", IF(VLOOKUP(N14,'Footnotes list'!$D$9:$E$107,2,FALSE)=0,"",VLOOKUP(N14,'Footnotes list'!$D$9:$E$107,2,FALSE) ) )</f>
        <v/>
      </c>
      <c r="P14" s="199"/>
      <c r="Q14" s="147"/>
      <c r="R14" s="148"/>
      <c r="S14" s="163" t="str">
        <f>IF(TRIM(R14)="", "", IF(VLOOKUP(R14,'Footnotes list'!$D$9:$E$107,2,FALSE)=0,"",VLOOKUP(R14,'Footnotes list'!$D$9:$E$107,2,FALSE) ) )</f>
        <v/>
      </c>
      <c r="T14" s="199"/>
      <c r="U14" s="147"/>
      <c r="V14" s="148"/>
      <c r="W14" s="163" t="str">
        <f>IF(TRIM(V14)="", "", IF(VLOOKUP(V14,'Footnotes list'!$D$9:$E$107,2,FALSE)=0,"",VLOOKUP(V14,'Footnotes list'!$D$9:$E$107,2,FALSE) ) )</f>
        <v/>
      </c>
      <c r="X14" s="327"/>
      <c r="Y14" s="147"/>
      <c r="Z14" s="148"/>
      <c r="AA14" s="163" t="str">
        <f>IF(TRIM(Z14)="", "", IF(VLOOKUP(Z14,'Footnotes list'!$D$9:$E$107,2,FALSE)=0,"",VLOOKUP(Z14,'Footnotes list'!$D$9:$E$107,2,FALSE) ) )</f>
        <v/>
      </c>
      <c r="AB14" s="327"/>
      <c r="AC14" s="147"/>
      <c r="AD14" s="148"/>
      <c r="AE14" s="163" t="str">
        <f>IF(TRIM(AD14)="", "", IF(VLOOKUP(AD14,'Footnotes list'!$D$9:$E$107,2,FALSE)=0,"",VLOOKUP(AD14,'Footnotes list'!$D$9:$E$107,2,FALSE) ) )</f>
        <v/>
      </c>
      <c r="AF14" s="202"/>
      <c r="AG14" s="147"/>
      <c r="AH14" s="148"/>
      <c r="AI14" s="163" t="str">
        <f>IF(TRIM(AH14)="", "", IF(VLOOKUP(AH14,'Footnotes list'!$D$9:$E$107,2,FALSE)=0,"",VLOOKUP(AH14,'Footnotes list'!$D$9:$E$107,2,FALSE) ) )</f>
        <v/>
      </c>
      <c r="AJ14" s="480" t="str">
        <f t="shared" si="0"/>
        <v/>
      </c>
      <c r="AK14" s="147"/>
      <c r="AL14" s="148"/>
      <c r="AM14" s="163" t="str">
        <f>IF(TRIM(AL14)="", "", IF(VLOOKUP(AL14,'Footnotes list'!$D$9:$E$107,2,FALSE)=0,"",VLOOKUP(AL14,'Footnotes list'!$D$9:$E$107,2,FALSE) ) )</f>
        <v/>
      </c>
    </row>
    <row r="15" spans="3:39" s="1" customFormat="1" x14ac:dyDescent="0.35">
      <c r="E15" s="474"/>
      <c r="H15"/>
      <c r="I15"/>
      <c r="J15"/>
      <c r="K15"/>
      <c r="M15"/>
      <c r="N15"/>
      <c r="O15"/>
      <c r="Q15"/>
      <c r="R15"/>
      <c r="S15"/>
      <c r="U15"/>
      <c r="V15"/>
      <c r="W15"/>
      <c r="Y15"/>
      <c r="Z15"/>
      <c r="AA15"/>
      <c r="AC15"/>
      <c r="AD15"/>
      <c r="AE15"/>
      <c r="AF15"/>
      <c r="AG15"/>
      <c r="AH15"/>
      <c r="AI15"/>
      <c r="AK15"/>
      <c r="AL15"/>
      <c r="AM15"/>
    </row>
    <row r="16" spans="3:39" s="1" customFormat="1" x14ac:dyDescent="0.35">
      <c r="E16" s="474"/>
      <c r="H16"/>
      <c r="I16"/>
      <c r="J16"/>
      <c r="K16"/>
      <c r="M16"/>
      <c r="N16"/>
      <c r="O16"/>
      <c r="Q16"/>
      <c r="R16"/>
      <c r="S16"/>
      <c r="U16"/>
      <c r="V16"/>
      <c r="W16"/>
      <c r="Y16"/>
      <c r="Z16"/>
      <c r="AA16"/>
      <c r="AC16"/>
      <c r="AD16"/>
      <c r="AE16"/>
      <c r="AF16"/>
      <c r="AG16"/>
      <c r="AH16"/>
      <c r="AI16"/>
      <c r="AK16"/>
      <c r="AL16"/>
      <c r="AM16"/>
    </row>
    <row r="17" spans="2:39" s="1" customFormat="1" ht="15" hidden="1" thickBot="1" x14ac:dyDescent="0.4">
      <c r="B17" s="734" t="s">
        <v>419</v>
      </c>
      <c r="C17" s="735"/>
      <c r="E17" s="430" t="s">
        <v>412</v>
      </c>
      <c r="F17" s="431"/>
      <c r="G17" s="475"/>
      <c r="H17" s="432" t="s">
        <v>413</v>
      </c>
      <c r="I17" s="433"/>
      <c r="J17" s="433"/>
      <c r="K17" s="433"/>
      <c r="L17" s="434" t="s">
        <v>440</v>
      </c>
      <c r="M17" s="433"/>
      <c r="N17" s="433"/>
      <c r="O17" s="433"/>
      <c r="P17" s="434" t="s">
        <v>441</v>
      </c>
      <c r="Q17" s="433"/>
      <c r="R17" s="433"/>
      <c r="S17" s="433"/>
      <c r="T17" s="434" t="s">
        <v>442</v>
      </c>
      <c r="U17" s="433"/>
      <c r="V17" s="433"/>
      <c r="W17" s="433"/>
      <c r="X17" s="434" t="s">
        <v>432</v>
      </c>
      <c r="Y17" s="433"/>
      <c r="Z17" s="433"/>
      <c r="AA17" s="433"/>
      <c r="AB17" s="434" t="s">
        <v>416</v>
      </c>
      <c r="AC17" s="433"/>
      <c r="AD17" s="433"/>
      <c r="AE17" s="433"/>
      <c r="AF17" s="434" t="s">
        <v>417</v>
      </c>
      <c r="AG17" s="433"/>
      <c r="AH17" s="433"/>
      <c r="AI17" s="433"/>
      <c r="AJ17" s="435" t="s">
        <v>418</v>
      </c>
      <c r="AK17" s="433"/>
      <c r="AL17" s="433"/>
      <c r="AM17" s="433"/>
    </row>
    <row r="18" spans="2:39" s="1" customFormat="1" x14ac:dyDescent="0.35">
      <c r="B18" s="436" t="s">
        <v>439</v>
      </c>
      <c r="C18" s="491" t="s">
        <v>431</v>
      </c>
      <c r="E18" s="1" t="s">
        <v>622</v>
      </c>
      <c r="H18"/>
      <c r="I18"/>
      <c r="J18"/>
      <c r="K18"/>
      <c r="M18"/>
      <c r="N18"/>
      <c r="O18"/>
      <c r="Q18"/>
      <c r="R18"/>
      <c r="S18"/>
      <c r="U18"/>
      <c r="V18"/>
      <c r="W18"/>
      <c r="Y18"/>
      <c r="Z18"/>
      <c r="AA18"/>
      <c r="AC18"/>
      <c r="AD18"/>
      <c r="AE18"/>
      <c r="AF18"/>
      <c r="AG18"/>
      <c r="AH18"/>
      <c r="AI18"/>
      <c r="AK18"/>
      <c r="AL18"/>
      <c r="AM18"/>
    </row>
    <row r="19" spans="2:39" s="1" customFormat="1" x14ac:dyDescent="0.35">
      <c r="B19" s="436" t="s">
        <v>421</v>
      </c>
      <c r="C19" s="438" t="s">
        <v>422</v>
      </c>
      <c r="E19" s="439" t="s">
        <v>429</v>
      </c>
      <c r="F19" s="731" t="s">
        <v>187</v>
      </c>
      <c r="G19" s="731"/>
      <c r="H19" s="731"/>
      <c r="I19" s="731"/>
      <c r="J19" s="731"/>
      <c r="K19" s="731"/>
      <c r="L19" s="731"/>
      <c r="M19" s="731"/>
      <c r="N19" s="731"/>
      <c r="O19" s="731"/>
      <c r="P19" s="731"/>
      <c r="Q19" s="465"/>
      <c r="R19" s="465"/>
      <c r="S19" s="465"/>
      <c r="U19" s="465"/>
      <c r="V19" s="465"/>
      <c r="W19" s="465"/>
      <c r="Y19" s="465"/>
      <c r="Z19" s="465"/>
      <c r="AA19" s="465"/>
      <c r="AC19" s="465"/>
      <c r="AD19" s="465"/>
      <c r="AE19" s="465"/>
      <c r="AF19"/>
      <c r="AG19" s="465"/>
      <c r="AH19" s="465"/>
      <c r="AI19" s="465"/>
      <c r="AK19" s="465"/>
      <c r="AL19" s="465"/>
      <c r="AM19" s="465"/>
    </row>
    <row r="20" spans="2:39" s="1" customFormat="1" ht="54" customHeight="1" x14ac:dyDescent="0.35">
      <c r="B20" s="436" t="s">
        <v>423</v>
      </c>
      <c r="C20" s="440" t="s">
        <v>425</v>
      </c>
      <c r="E20" s="439" t="s">
        <v>430</v>
      </c>
      <c r="F20" s="731" t="s">
        <v>191</v>
      </c>
      <c r="G20" s="731"/>
      <c r="H20" s="731"/>
      <c r="I20" s="731"/>
      <c r="J20" s="731"/>
      <c r="K20" s="731"/>
      <c r="L20" s="731"/>
      <c r="M20" s="731"/>
      <c r="N20" s="731"/>
      <c r="O20" s="731"/>
      <c r="P20" s="731"/>
      <c r="Q20" s="465"/>
      <c r="R20" s="465"/>
      <c r="S20" s="465"/>
      <c r="U20" s="465"/>
      <c r="V20" s="465"/>
      <c r="W20" s="465"/>
      <c r="Y20" s="465"/>
      <c r="Z20" s="465"/>
      <c r="AA20" s="465"/>
      <c r="AC20" s="465"/>
      <c r="AD20" s="465"/>
      <c r="AE20" s="465"/>
      <c r="AF20"/>
      <c r="AG20" s="465"/>
      <c r="AH20" s="465"/>
      <c r="AI20" s="465"/>
      <c r="AK20" s="465"/>
      <c r="AL20" s="465"/>
      <c r="AM20" s="465"/>
    </row>
    <row r="21" spans="2:39" ht="27.75" customHeight="1" x14ac:dyDescent="0.35">
      <c r="B21" s="436" t="s">
        <v>424</v>
      </c>
      <c r="C21" s="438" t="s">
        <v>422</v>
      </c>
      <c r="E21" s="439" t="s">
        <v>434</v>
      </c>
      <c r="F21" s="731" t="s">
        <v>209</v>
      </c>
      <c r="G21" s="731"/>
      <c r="H21" s="731"/>
      <c r="I21" s="731"/>
      <c r="J21" s="731"/>
      <c r="K21" s="731"/>
      <c r="L21" s="731"/>
      <c r="M21" s="731"/>
      <c r="N21" s="731"/>
      <c r="O21" s="731"/>
      <c r="P21" s="731"/>
      <c r="Q21" s="465"/>
      <c r="R21" s="465"/>
      <c r="S21" s="465"/>
      <c r="T21" s="492"/>
      <c r="U21" s="465"/>
      <c r="V21" s="465"/>
      <c r="W21" s="465"/>
      <c r="X21" s="492"/>
      <c r="Y21" s="465"/>
      <c r="Z21" s="465"/>
      <c r="AA21" s="465"/>
      <c r="AB21" s="492"/>
      <c r="AC21" s="465"/>
      <c r="AD21" s="465"/>
      <c r="AE21" s="465"/>
      <c r="AF21" s="492"/>
      <c r="AG21" s="465"/>
      <c r="AH21" s="465"/>
      <c r="AI21" s="465"/>
      <c r="AJ21" s="492"/>
      <c r="AK21" s="465"/>
      <c r="AL21" s="465"/>
      <c r="AM21" s="465"/>
    </row>
    <row r="22" spans="2:39" x14ac:dyDescent="0.35">
      <c r="B22" s="436" t="s">
        <v>426</v>
      </c>
      <c r="C22" s="437" t="s">
        <v>425</v>
      </c>
    </row>
    <row r="23" spans="2:39" ht="15" thickBot="1" x14ac:dyDescent="0.4">
      <c r="B23" s="442" t="s">
        <v>792</v>
      </c>
      <c r="C23" s="443" t="s">
        <v>796</v>
      </c>
      <c r="E23" s="1" t="s">
        <v>20</v>
      </c>
      <c r="AJ23"/>
    </row>
    <row r="24" spans="2:39" x14ac:dyDescent="0.35">
      <c r="E24" s="444" t="s">
        <v>156</v>
      </c>
    </row>
    <row r="25" spans="2:39" x14ac:dyDescent="0.35">
      <c r="E25" s="444" t="s">
        <v>157</v>
      </c>
      <c r="AJ25"/>
    </row>
    <row r="26" spans="2:39" ht="51" customHeight="1" x14ac:dyDescent="0.35">
      <c r="E26" s="746" t="s">
        <v>186</v>
      </c>
      <c r="F26" s="746"/>
      <c r="G26" s="746"/>
      <c r="H26" s="746"/>
      <c r="I26" s="746"/>
      <c r="J26" s="746"/>
      <c r="K26" s="746"/>
      <c r="L26" s="746"/>
      <c r="M26" s="746"/>
      <c r="N26" s="746"/>
      <c r="O26" s="746"/>
      <c r="P26" s="746"/>
      <c r="Q26" s="746"/>
      <c r="R26" s="746"/>
      <c r="S26" s="746"/>
      <c r="AK26" s="493"/>
      <c r="AL26" s="493"/>
      <c r="AM26" s="493"/>
    </row>
    <row r="27" spans="2:39" x14ac:dyDescent="0.35">
      <c r="E27" s="1"/>
      <c r="I27" s="446"/>
      <c r="J27" s="446"/>
      <c r="K27" s="446"/>
      <c r="M27" s="446"/>
      <c r="N27" s="446"/>
      <c r="O27" s="446"/>
      <c r="Q27" s="446"/>
      <c r="R27" s="446"/>
      <c r="S27" s="446"/>
      <c r="AJ27"/>
      <c r="AK27" s="446"/>
      <c r="AL27" s="446"/>
      <c r="AM27" s="446"/>
    </row>
    <row r="28" spans="2:39" x14ac:dyDescent="0.35">
      <c r="I28" s="1"/>
      <c r="J28" s="1"/>
      <c r="K28" s="1"/>
      <c r="M28" s="1"/>
      <c r="N28" s="1"/>
      <c r="O28" s="1"/>
      <c r="Q28" s="1"/>
      <c r="R28" s="1"/>
      <c r="S28" s="1"/>
      <c r="AK28" s="1"/>
      <c r="AL28" s="1"/>
      <c r="AM28" s="1"/>
    </row>
    <row r="29" spans="2:39" x14ac:dyDescent="0.35">
      <c r="E29" s="445"/>
      <c r="I29" s="1"/>
      <c r="J29" s="1"/>
      <c r="K29" s="1"/>
      <c r="M29" s="1"/>
      <c r="N29" s="1"/>
      <c r="O29" s="1"/>
      <c r="Q29" s="1"/>
      <c r="R29" s="1"/>
      <c r="S29" s="1"/>
      <c r="AJ29"/>
      <c r="AK29" s="1"/>
      <c r="AL29" s="1"/>
      <c r="AM29" s="1"/>
    </row>
    <row r="30" spans="2:39" ht="39" customHeight="1" x14ac:dyDescent="0.35">
      <c r="AK30" s="494"/>
      <c r="AL30" s="494"/>
      <c r="AM30" s="494"/>
    </row>
    <row r="31" spans="2:39" x14ac:dyDescent="0.35">
      <c r="AJ31"/>
    </row>
    <row r="33" spans="36:39" ht="48.75" customHeight="1" x14ac:dyDescent="0.35">
      <c r="AJ33"/>
      <c r="AK33" s="494"/>
      <c r="AL33" s="494"/>
      <c r="AM33" s="494"/>
    </row>
    <row r="35" spans="36:39" x14ac:dyDescent="0.35">
      <c r="AJ35"/>
    </row>
  </sheetData>
  <sheetProtection algorithmName="SHA-512" hashValue="k8hvudTcbIEUjeMlJHq3EVtaKE5SZ/vPy74Yq2Kwj9/BiHJFSY0LHCyIGcZUhAN8fOpbQ7sXvga/r0i7VhOmyQ==" saltValue="fQWux5N7Ip+YF6dH5fwWHg==" spinCount="100000" sheet="1" objects="1" scenarios="1"/>
  <mergeCells count="37">
    <mergeCell ref="B17:C17"/>
    <mergeCell ref="F21:P21"/>
    <mergeCell ref="E7:G7"/>
    <mergeCell ref="H7:H8"/>
    <mergeCell ref="L7:L8"/>
    <mergeCell ref="F8:G8"/>
    <mergeCell ref="P7:P8"/>
    <mergeCell ref="I7:I8"/>
    <mergeCell ref="J7:K8"/>
    <mergeCell ref="F19:P19"/>
    <mergeCell ref="F20:P20"/>
    <mergeCell ref="E26:S26"/>
    <mergeCell ref="AH7:AI8"/>
    <mergeCell ref="AK7:AK8"/>
    <mergeCell ref="F10:G10"/>
    <mergeCell ref="F11:G11"/>
    <mergeCell ref="F12:G12"/>
    <mergeCell ref="F13:G13"/>
    <mergeCell ref="T7:T8"/>
    <mergeCell ref="AB7:AB8"/>
    <mergeCell ref="AF7:AF8"/>
    <mergeCell ref="AJ7:AJ8"/>
    <mergeCell ref="X7:X8"/>
    <mergeCell ref="F14:G14"/>
    <mergeCell ref="AL7:AM8"/>
    <mergeCell ref="F9:G9"/>
    <mergeCell ref="V7:W8"/>
    <mergeCell ref="Y7:Y8"/>
    <mergeCell ref="Z7:AA8"/>
    <mergeCell ref="AC7:AC8"/>
    <mergeCell ref="AD7:AE8"/>
    <mergeCell ref="M7:M8"/>
    <mergeCell ref="N7:O8"/>
    <mergeCell ref="Q7:Q8"/>
    <mergeCell ref="R7:S8"/>
    <mergeCell ref="U7:U8"/>
    <mergeCell ref="AG7:AG8"/>
  </mergeCells>
  <conditionalFormatting sqref="P9:P14">
    <cfRule type="cellIs" dxfId="1" priority="4" operator="lessThan">
      <formula>0</formula>
    </cfRule>
  </conditionalFormatting>
  <conditionalFormatting sqref="T9:T14">
    <cfRule type="cellIs" dxfId="0" priority="1" operator="lessThan">
      <formula>0</formula>
    </cfRule>
  </conditionalFormatting>
  <pageMargins left="0.7" right="0.7" top="0.75" bottom="0.75" header="0.3" footer="0.3"/>
  <pageSetup paperSize="9" scale="84" fitToHeight="0" orientation="landscape" r:id="rId1"/>
  <ignoredErrors>
    <ignoredError sqref="E19:E2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MainBody">
                <anchor moveWithCells="1" sizeWithCells="1">
                  <from>
                    <xdr:col>10</xdr:col>
                    <xdr:colOff>107950</xdr:colOff>
                    <xdr:row>1</xdr:row>
                    <xdr:rowOff>146050</xdr:rowOff>
                  </from>
                  <to>
                    <xdr:col>11</xdr:col>
                    <xdr:colOff>476250</xdr:colOff>
                    <xdr:row>2</xdr:row>
                    <xdr:rowOff>171450</xdr:rowOff>
                  </to>
                </anchor>
              </controlPr>
            </control>
          </mc:Choice>
        </mc:AlternateContent>
        <mc:AlternateContent xmlns:mc="http://schemas.openxmlformats.org/markup-compatibility/2006">
          <mc:Choice Requires="x14">
            <control shapeId="10242" r:id="rId5" name="Button 2">
              <controlPr defaultSize="0" print="0" autoFill="0" autoPict="0" macro="[0]!RestoreColours">
                <anchor moveWithCells="1" sizeWithCells="1">
                  <from>
                    <xdr:col>11</xdr:col>
                    <xdr:colOff>571500</xdr:colOff>
                    <xdr:row>1</xdr:row>
                    <xdr:rowOff>133350</xdr:rowOff>
                  </from>
                  <to>
                    <xdr:col>14</xdr:col>
                    <xdr:colOff>285750</xdr:colOff>
                    <xdr:row>2</xdr:row>
                    <xdr:rowOff>171450</xdr:rowOff>
                  </to>
                </anchor>
              </controlPr>
            </control>
          </mc:Choice>
        </mc:AlternateContent>
        <mc:AlternateContent xmlns:mc="http://schemas.openxmlformats.org/markup-compatibility/2006">
          <mc:Choice Requires="x14">
            <control shapeId="10243" r:id="rId6" name="formulas">
              <controlPr defaultSize="0" print="0" autoFill="0" autoPict="0" macro="[0]!'SwitchLocksInCells &quot;formulas&quot;'" altText="Lock formulas">
                <anchor moveWithCells="1" sizeWithCells="1">
                  <from>
                    <xdr:col>14</xdr:col>
                    <xdr:colOff>400050</xdr:colOff>
                    <xdr:row>1</xdr:row>
                    <xdr:rowOff>114300</xdr:rowOff>
                  </from>
                  <to>
                    <xdr:col>15</xdr:col>
                    <xdr:colOff>603250</xdr:colOff>
                    <xdr:row>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'Footnotes list'!$D$9:$D$58</xm:f>
          </x14:formula1>
          <xm:sqref>J9:J14 N9:N14 R9:R14 V9:V14 Z9:Z14 AD9:AD14 AH9:AH14 AL9:AL14</xm:sqref>
        </x14:dataValidation>
        <x14:dataValidation type="list" allowBlank="1" showInputMessage="1" showErrorMessage="1" xr:uid="{00000000-0002-0000-0900-000001000000}">
          <x14:formula1>
            <xm:f>Lists!$D$2:$D$8</xm:f>
          </x14:formula1>
          <xm:sqref>I9:I14 M9:M14 Q9:Q14 U9:U14 Y9:Y14 AC9:AC14 AG9:AG14 AK9:AK14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rgb="FF62893B"/>
    <pageSetUpPr fitToPage="1"/>
  </sheetPr>
  <dimension ref="B1:R94"/>
  <sheetViews>
    <sheetView showGridLines="0" topLeftCell="A73" zoomScaleNormal="100" workbookViewId="0">
      <selection activeCell="N9" sqref="N9"/>
    </sheetView>
  </sheetViews>
  <sheetFormatPr defaultColWidth="9.26953125" defaultRowHeight="14.5" x14ac:dyDescent="0.35"/>
  <cols>
    <col min="1" max="1" width="6.453125" customWidth="1"/>
    <col min="2" max="2" width="15.26953125" hidden="1" customWidth="1"/>
    <col min="3" max="3" width="10.54296875" hidden="1" customWidth="1"/>
    <col min="4" max="4" width="8.26953125" hidden="1" customWidth="1"/>
    <col min="5" max="5" width="8.54296875" customWidth="1"/>
    <col min="6" max="6" width="8.453125" customWidth="1"/>
    <col min="7" max="7" width="55.7265625" customWidth="1"/>
    <col min="8" max="8" width="16.54296875" customWidth="1"/>
    <col min="9" max="9" width="4" customWidth="1"/>
    <col min="10" max="10" width="3.26953125" customWidth="1"/>
    <col min="11" max="11" width="10.7265625" customWidth="1"/>
    <col min="12" max="12" width="2.7265625" customWidth="1"/>
  </cols>
  <sheetData>
    <row r="1" spans="2:15" ht="15" thickBot="1" x14ac:dyDescent="0.4">
      <c r="B1" s="734" t="s">
        <v>419</v>
      </c>
      <c r="C1" s="735"/>
      <c r="E1" s="400"/>
      <c r="F1" s="400"/>
      <c r="G1" s="400"/>
      <c r="H1" s="400"/>
      <c r="I1" s="400"/>
      <c r="J1" s="400"/>
      <c r="K1" s="400"/>
    </row>
    <row r="2" spans="2:15" ht="32.25" customHeight="1" x14ac:dyDescent="0.35">
      <c r="B2" s="436" t="s">
        <v>405</v>
      </c>
      <c r="C2" s="495" t="s">
        <v>422</v>
      </c>
      <c r="E2" s="402" t="s">
        <v>726</v>
      </c>
      <c r="F2" s="403"/>
      <c r="G2" s="403"/>
      <c r="H2" s="403"/>
      <c r="I2" s="403"/>
      <c r="J2" s="403"/>
      <c r="K2" s="403"/>
    </row>
    <row r="3" spans="2:15" s="405" customFormat="1" ht="39" customHeight="1" x14ac:dyDescent="0.35">
      <c r="B3" s="496" t="s">
        <v>412</v>
      </c>
      <c r="C3" s="497" t="s">
        <v>425</v>
      </c>
      <c r="E3" s="750" t="s">
        <v>538</v>
      </c>
      <c r="F3" s="750"/>
      <c r="G3" s="750"/>
      <c r="H3" s="750"/>
      <c r="I3" s="750"/>
      <c r="J3" s="407"/>
      <c r="K3" s="407"/>
      <c r="L3" s="498"/>
      <c r="M3" s="498"/>
      <c r="N3" s="498"/>
      <c r="O3" s="498"/>
    </row>
    <row r="4" spans="2:15" ht="20.25" customHeight="1" x14ac:dyDescent="0.35">
      <c r="B4" s="436" t="s">
        <v>423</v>
      </c>
      <c r="C4" s="497" t="s">
        <v>508</v>
      </c>
      <c r="D4" s="409" t="s">
        <v>427</v>
      </c>
      <c r="E4" s="410" t="s">
        <v>519</v>
      </c>
      <c r="F4" s="411" t="str">
        <f>'GETTING STARTED'!G9</f>
        <v>EE</v>
      </c>
      <c r="G4" s="411" t="str">
        <f>IF('GETTING STARTED'!E9="","",'GETTING STARTED'!E9)</f>
        <v>Estonia</v>
      </c>
      <c r="H4" s="499"/>
      <c r="I4" s="499"/>
      <c r="J4" s="499"/>
      <c r="K4" s="499"/>
    </row>
    <row r="5" spans="2:15" ht="24" customHeight="1" thickBot="1" x14ac:dyDescent="0.4">
      <c r="B5" s="436" t="s">
        <v>424</v>
      </c>
      <c r="C5" s="495" t="s">
        <v>422</v>
      </c>
      <c r="D5" s="409" t="s">
        <v>428</v>
      </c>
      <c r="E5" s="500" t="s">
        <v>520</v>
      </c>
      <c r="F5" s="500">
        <f>IF('GETTING STARTED'!E10="","",'GETTING STARTED'!E10)</f>
        <v>2022</v>
      </c>
      <c r="G5" s="500" t="str">
        <f>CONCATENATE("Currency: ", 'GETTING STARTED'!$E$11)</f>
        <v>Currency: EUR</v>
      </c>
      <c r="H5" s="501"/>
      <c r="I5" s="501"/>
      <c r="J5" s="501"/>
      <c r="K5" s="501"/>
    </row>
    <row r="6" spans="2:15" ht="36.75" customHeight="1" thickBot="1" x14ac:dyDescent="0.4">
      <c r="B6" s="436" t="s">
        <v>426</v>
      </c>
      <c r="C6" s="497" t="s">
        <v>425</v>
      </c>
      <c r="E6" s="757" t="s">
        <v>902</v>
      </c>
      <c r="F6" s="757"/>
      <c r="G6" s="757"/>
      <c r="H6" s="757"/>
      <c r="I6" s="757"/>
      <c r="J6" s="757"/>
      <c r="K6" s="757"/>
    </row>
    <row r="7" spans="2:15" ht="34.5" customHeight="1" thickBot="1" x14ac:dyDescent="0.4">
      <c r="B7" s="502" t="s">
        <v>792</v>
      </c>
      <c r="C7" s="503" t="s">
        <v>797</v>
      </c>
      <c r="E7" s="755" t="s">
        <v>69</v>
      </c>
      <c r="F7" s="756"/>
      <c r="G7" s="756"/>
      <c r="H7" s="756"/>
      <c r="I7" s="711" t="s">
        <v>586</v>
      </c>
      <c r="J7" s="713" t="s">
        <v>587</v>
      </c>
      <c r="K7" s="714"/>
    </row>
    <row r="8" spans="2:15" s="1" customFormat="1" ht="28.5" customHeight="1" thickBot="1" x14ac:dyDescent="0.4">
      <c r="B8" s="504" t="s">
        <v>439</v>
      </c>
      <c r="C8" s="504" t="s">
        <v>421</v>
      </c>
      <c r="E8" s="505" t="s">
        <v>0</v>
      </c>
      <c r="F8" s="751" t="s">
        <v>1</v>
      </c>
      <c r="G8" s="752"/>
      <c r="H8" s="506" t="s">
        <v>136</v>
      </c>
      <c r="I8" s="712"/>
      <c r="J8" s="715"/>
      <c r="K8" s="716"/>
      <c r="L8"/>
      <c r="N8"/>
    </row>
    <row r="9" spans="2:15" s="1" customFormat="1" ht="15" thickBot="1" x14ac:dyDescent="0.4">
      <c r="B9" s="1" t="s">
        <v>431</v>
      </c>
      <c r="C9" s="507" t="s">
        <v>463</v>
      </c>
      <c r="E9" s="508" t="s">
        <v>44</v>
      </c>
      <c r="F9" s="509" t="s">
        <v>128</v>
      </c>
      <c r="G9" s="509"/>
      <c r="H9" s="510">
        <f>IF(COUNT(H11,H19,H20,H21)=0,"",SUM(H11,H19,H20,H21))</f>
        <v>1716</v>
      </c>
      <c r="I9" s="142"/>
      <c r="J9" s="143"/>
      <c r="K9" s="165"/>
      <c r="L9"/>
      <c r="M9"/>
      <c r="N9"/>
    </row>
    <row r="10" spans="2:15" s="1" customFormat="1" x14ac:dyDescent="0.35">
      <c r="B10" s="1" t="s">
        <v>431</v>
      </c>
      <c r="C10" s="507" t="s">
        <v>464</v>
      </c>
      <c r="E10" s="511" t="s">
        <v>95</v>
      </c>
      <c r="F10" s="512" t="s">
        <v>163</v>
      </c>
      <c r="G10" s="512"/>
      <c r="H10" s="329">
        <v>14</v>
      </c>
      <c r="I10" s="144"/>
      <c r="J10" s="145"/>
      <c r="K10" s="166" t="str">
        <f>IF(TRIM(J10)="", "", IF(VLOOKUP(J10,'Footnotes list'!$D$9:$E$107,2,FALSE)=0,"",VLOOKUP(J10,'Footnotes list'!$D$9:$E$107,2,FALSE) ) )</f>
        <v/>
      </c>
      <c r="L10"/>
      <c r="N10"/>
    </row>
    <row r="11" spans="2:15" x14ac:dyDescent="0.35">
      <c r="B11" s="1" t="s">
        <v>431</v>
      </c>
      <c r="C11" s="513" t="s">
        <v>465</v>
      </c>
      <c r="E11" s="511" t="s">
        <v>32</v>
      </c>
      <c r="F11" s="512" t="s">
        <v>164</v>
      </c>
      <c r="G11" s="512"/>
      <c r="H11" s="514">
        <f>IF(COUNT(H12,H15,H18)=0,"",SUM(H12,H15,H18))</f>
        <v>1450</v>
      </c>
      <c r="I11" s="144"/>
      <c r="J11" s="145"/>
      <c r="K11" s="166" t="str">
        <f>IF(TRIM(J11)="", "", IF(VLOOKUP(J11,'Footnotes list'!$D$9:$E$107,2,FALSE)=0,"",VLOOKUP(J11,'Footnotes list'!$D$9:$E$107,2,FALSE) ) )</f>
        <v/>
      </c>
    </row>
    <row r="12" spans="2:15" x14ac:dyDescent="0.35">
      <c r="B12" s="1" t="s">
        <v>431</v>
      </c>
      <c r="C12" s="513" t="s">
        <v>466</v>
      </c>
      <c r="E12" s="515" t="s">
        <v>33</v>
      </c>
      <c r="F12" s="516" t="s">
        <v>165</v>
      </c>
      <c r="G12" s="517"/>
      <c r="H12" s="518">
        <f>IF(COUNT(H13,H14)=0,"",SUM(H13,H14))</f>
        <v>515</v>
      </c>
      <c r="I12" s="144"/>
      <c r="J12" s="145"/>
      <c r="K12" s="166"/>
    </row>
    <row r="13" spans="2:15" x14ac:dyDescent="0.35">
      <c r="B13" s="1" t="s">
        <v>431</v>
      </c>
      <c r="C13" s="513" t="s">
        <v>467</v>
      </c>
      <c r="E13" s="515" t="s">
        <v>34</v>
      </c>
      <c r="F13" s="516" t="s">
        <v>166</v>
      </c>
      <c r="G13" s="516"/>
      <c r="H13" s="385">
        <v>1</v>
      </c>
      <c r="I13" s="144"/>
      <c r="J13" s="146"/>
      <c r="K13" s="166" t="str">
        <f>IF(TRIM(J13)="", "", IF(VLOOKUP(J13,'Footnotes list'!$D$9:$E$107,2,FALSE)=0,"",VLOOKUP(J13,'Footnotes list'!$D$9:$E$107,2,FALSE) ) )</f>
        <v/>
      </c>
    </row>
    <row r="14" spans="2:15" ht="16.5" x14ac:dyDescent="0.35">
      <c r="B14" s="1" t="s">
        <v>431</v>
      </c>
      <c r="C14" s="513" t="s">
        <v>468</v>
      </c>
      <c r="E14" s="515" t="s">
        <v>35</v>
      </c>
      <c r="F14" s="516" t="s">
        <v>444</v>
      </c>
      <c r="G14" s="516"/>
      <c r="H14" s="331">
        <v>514</v>
      </c>
      <c r="I14" s="144"/>
      <c r="J14" s="146"/>
      <c r="K14" s="166" t="str">
        <f>IF(TRIM(J14)="", "", IF(VLOOKUP(J14,'Footnotes list'!$D$9:$E$107,2,FALSE)=0,"",VLOOKUP(J14,'Footnotes list'!$D$9:$E$107,2,FALSE) ) )</f>
        <v/>
      </c>
    </row>
    <row r="15" spans="2:15" x14ac:dyDescent="0.35">
      <c r="B15" s="1" t="s">
        <v>431</v>
      </c>
      <c r="C15" s="513" t="s">
        <v>469</v>
      </c>
      <c r="E15" s="515" t="s">
        <v>96</v>
      </c>
      <c r="F15" s="516" t="s">
        <v>167</v>
      </c>
      <c r="G15" s="516"/>
      <c r="H15" s="343">
        <f>IF(COUNT(H16,H17)=0,"",SUM(H16,H17))</f>
        <v>934</v>
      </c>
      <c r="I15" s="144"/>
      <c r="J15" s="146"/>
      <c r="K15" s="166" t="str">
        <f>IF(TRIM(J15)="", "", IF(VLOOKUP(J15,'Footnotes list'!$D$9:$E$107,2,FALSE)=0,"",VLOOKUP(J15,'Footnotes list'!$D$9:$E$107,2,FALSE) ) )</f>
        <v/>
      </c>
    </row>
    <row r="16" spans="2:15" ht="16.5" x14ac:dyDescent="0.35">
      <c r="B16" s="1" t="s">
        <v>431</v>
      </c>
      <c r="C16" s="513" t="s">
        <v>470</v>
      </c>
      <c r="E16" s="515" t="s">
        <v>97</v>
      </c>
      <c r="F16" s="516" t="s">
        <v>446</v>
      </c>
      <c r="G16" s="516"/>
      <c r="H16" s="330">
        <v>522</v>
      </c>
      <c r="I16" s="144"/>
      <c r="J16" s="146"/>
      <c r="K16" s="166" t="str">
        <f>IF(TRIM(J16)="", "", IF(VLOOKUP(J16,'Footnotes list'!$D$9:$E$107,2,FALSE)=0,"",VLOOKUP(J16,'Footnotes list'!$D$9:$E$107,2,FALSE) ) )</f>
        <v/>
      </c>
    </row>
    <row r="17" spans="2:11" ht="15.75" customHeight="1" x14ac:dyDescent="0.35">
      <c r="B17" s="1" t="s">
        <v>431</v>
      </c>
      <c r="C17" s="513" t="s">
        <v>471</v>
      </c>
      <c r="E17" s="519" t="s">
        <v>98</v>
      </c>
      <c r="F17" s="516" t="s">
        <v>168</v>
      </c>
      <c r="G17" s="516"/>
      <c r="H17" s="330">
        <v>412</v>
      </c>
      <c r="I17" s="144"/>
      <c r="J17" s="146"/>
      <c r="K17" s="166" t="str">
        <f>IF(TRIM(J17)="", "", IF(VLOOKUP(J17,'Footnotes list'!$D$9:$E$107,2,FALSE)=0,"",VLOOKUP(J17,'Footnotes list'!$D$9:$E$107,2,FALSE) ) )</f>
        <v/>
      </c>
    </row>
    <row r="18" spans="2:11" ht="16.5" x14ac:dyDescent="0.35">
      <c r="B18" s="1" t="s">
        <v>431</v>
      </c>
      <c r="C18" s="513" t="s">
        <v>472</v>
      </c>
      <c r="E18" s="515" t="s">
        <v>42</v>
      </c>
      <c r="F18" s="516" t="s">
        <v>445</v>
      </c>
      <c r="G18" s="516"/>
      <c r="H18" s="331">
        <v>1</v>
      </c>
      <c r="I18" s="144"/>
      <c r="J18" s="146"/>
      <c r="K18" s="166" t="str">
        <f>IF(TRIM(J18)="", "", IF(VLOOKUP(J18,'Footnotes list'!$D$9:$E$107,2,FALSE)=0,"",VLOOKUP(J18,'Footnotes list'!$D$9:$E$107,2,FALSE) ) )</f>
        <v/>
      </c>
    </row>
    <row r="19" spans="2:11" ht="16.5" x14ac:dyDescent="0.35">
      <c r="B19" s="1" t="s">
        <v>431</v>
      </c>
      <c r="C19" s="513" t="s">
        <v>473</v>
      </c>
      <c r="E19" s="515" t="s">
        <v>30</v>
      </c>
      <c r="F19" s="516" t="s">
        <v>447</v>
      </c>
      <c r="G19" s="516"/>
      <c r="H19" s="331">
        <v>118</v>
      </c>
      <c r="I19" s="144"/>
      <c r="J19" s="146"/>
      <c r="K19" s="166" t="str">
        <f>IF(TRIM(J19)="", "", IF(VLOOKUP(J19,'Footnotes list'!$D$9:$E$107,2,FALSE)=0,"",VLOOKUP(J19,'Footnotes list'!$D$9:$E$107,2,FALSE) ) )</f>
        <v/>
      </c>
    </row>
    <row r="20" spans="2:11" ht="16.5" x14ac:dyDescent="0.35">
      <c r="B20" s="1" t="s">
        <v>431</v>
      </c>
      <c r="C20" s="513" t="s">
        <v>474</v>
      </c>
      <c r="E20" s="511" t="s">
        <v>31</v>
      </c>
      <c r="F20" s="512" t="s">
        <v>448</v>
      </c>
      <c r="G20" s="512"/>
      <c r="H20" s="330">
        <v>11</v>
      </c>
      <c r="I20" s="144"/>
      <c r="J20" s="146"/>
      <c r="K20" s="166" t="str">
        <f>IF(TRIM(J20)="", "", IF(VLOOKUP(J20,'Footnotes list'!$D$9:$E$107,2,FALSE)=0,"",VLOOKUP(J20,'Footnotes list'!$D$9:$E$107,2,FALSE) ) )</f>
        <v/>
      </c>
    </row>
    <row r="21" spans="2:11" ht="15" thickBot="1" x14ac:dyDescent="0.4">
      <c r="B21" s="1" t="s">
        <v>431</v>
      </c>
      <c r="C21" s="513" t="s">
        <v>475</v>
      </c>
      <c r="E21" s="520" t="s">
        <v>99</v>
      </c>
      <c r="F21" s="517" t="s">
        <v>894</v>
      </c>
      <c r="G21" s="517"/>
      <c r="H21" s="332">
        <v>137</v>
      </c>
      <c r="I21" s="147"/>
      <c r="J21" s="148"/>
      <c r="K21" s="163" t="str">
        <f>IF(TRIM(J21)="", "", IF(VLOOKUP(J21,'Footnotes list'!$D$9:$E$107,2,FALSE)=0,"",VLOOKUP(J21,'Footnotes list'!$D$9:$E$107,2,FALSE) ) )</f>
        <v/>
      </c>
    </row>
    <row r="22" spans="2:11" ht="15" thickBot="1" x14ac:dyDescent="0.4">
      <c r="B22" s="1" t="s">
        <v>431</v>
      </c>
      <c r="C22" s="507" t="s">
        <v>476</v>
      </c>
      <c r="E22" s="508" t="s">
        <v>43</v>
      </c>
      <c r="F22" s="509" t="s">
        <v>129</v>
      </c>
      <c r="G22" s="509"/>
      <c r="H22" s="341">
        <f>IF(COUNT(H23,H28,H33)=0,"",SUM(H23,H28,H33))</f>
        <v>1261</v>
      </c>
      <c r="I22" s="147"/>
      <c r="J22" s="148"/>
      <c r="K22" s="163" t="str">
        <f>IF(TRIM(J22)="", "", IF(VLOOKUP(J22,'Footnotes list'!$D$9:$E$107,2,FALSE)=0,"",VLOOKUP(J22,'Footnotes list'!$D$9:$E$107,2,FALSE) ) )</f>
        <v/>
      </c>
    </row>
    <row r="23" spans="2:11" x14ac:dyDescent="0.35">
      <c r="B23" s="1" t="s">
        <v>431</v>
      </c>
      <c r="C23" s="513" t="s">
        <v>477</v>
      </c>
      <c r="E23" s="520" t="s">
        <v>27</v>
      </c>
      <c r="F23" s="512" t="s">
        <v>169</v>
      </c>
      <c r="G23" s="512"/>
      <c r="H23" s="342">
        <f>IF(COUNT(H24,H25,H26,H27)=0,"",SUM(H24,H25,H26,H27))</f>
        <v>856</v>
      </c>
      <c r="I23" s="142"/>
      <c r="J23" s="143"/>
      <c r="K23" s="165" t="str">
        <f>IF(TRIM(J23)="", "", IF(VLOOKUP(J23,'Footnotes list'!$D$9:$E$107,2,FALSE)=0,"",VLOOKUP(J23,'Footnotes list'!$D$9:$E$107,2,FALSE) ) )</f>
        <v/>
      </c>
    </row>
    <row r="24" spans="2:11" ht="16.5" x14ac:dyDescent="0.35">
      <c r="B24" s="1" t="s">
        <v>431</v>
      </c>
      <c r="C24" s="513" t="s">
        <v>478</v>
      </c>
      <c r="E24" s="515" t="s">
        <v>100</v>
      </c>
      <c r="F24" s="516" t="s">
        <v>449</v>
      </c>
      <c r="G24" s="516"/>
      <c r="H24" s="330">
        <v>763</v>
      </c>
      <c r="I24" s="144"/>
      <c r="J24" s="145"/>
      <c r="K24" s="166" t="str">
        <f>IF(TRIM(J24)="", "", IF(VLOOKUP(J24,'Footnotes list'!$D$9:$E$107,2,FALSE)=0,"",VLOOKUP(J24,'Footnotes list'!$D$9:$E$107,2,FALSE) ) )</f>
        <v/>
      </c>
    </row>
    <row r="25" spans="2:11" ht="16.5" x14ac:dyDescent="0.35">
      <c r="B25" s="1" t="s">
        <v>431</v>
      </c>
      <c r="C25" s="513" t="s">
        <v>479</v>
      </c>
      <c r="E25" s="515" t="s">
        <v>101</v>
      </c>
      <c r="F25" s="516" t="s">
        <v>450</v>
      </c>
      <c r="G25" s="516"/>
      <c r="H25" s="330">
        <v>93</v>
      </c>
      <c r="I25" s="144"/>
      <c r="J25" s="145"/>
      <c r="K25" s="166" t="str">
        <f>IF(TRIM(J25)="", "", IF(VLOOKUP(J25,'Footnotes list'!$D$9:$E$107,2,FALSE)=0,"",VLOOKUP(J25,'Footnotes list'!$D$9:$E$107,2,FALSE) ) )</f>
        <v/>
      </c>
    </row>
    <row r="26" spans="2:11" x14ac:dyDescent="0.35">
      <c r="B26" s="1" t="s">
        <v>431</v>
      </c>
      <c r="C26" s="513" t="s">
        <v>480</v>
      </c>
      <c r="E26" s="515" t="s">
        <v>102</v>
      </c>
      <c r="F26" s="516" t="s">
        <v>174</v>
      </c>
      <c r="G26" s="516"/>
      <c r="H26" s="330">
        <v>0</v>
      </c>
      <c r="I26" s="144"/>
      <c r="J26" s="145"/>
      <c r="K26" s="166" t="str">
        <f>IF(TRIM(J26)="", "", IF(VLOOKUP(J26,'Footnotes list'!$D$9:$E$107,2,FALSE)=0,"",VLOOKUP(J26,'Footnotes list'!$D$9:$E$107,2,FALSE) ) )</f>
        <v/>
      </c>
    </row>
    <row r="27" spans="2:11" ht="16.5" x14ac:dyDescent="0.35">
      <c r="B27" s="1" t="s">
        <v>431</v>
      </c>
      <c r="C27" s="513" t="s">
        <v>481</v>
      </c>
      <c r="E27" s="515" t="s">
        <v>103</v>
      </c>
      <c r="F27" s="516" t="s">
        <v>451</v>
      </c>
      <c r="G27" s="516"/>
      <c r="H27" s="330">
        <v>0</v>
      </c>
      <c r="I27" s="144"/>
      <c r="J27" s="146"/>
      <c r="K27" s="166" t="str">
        <f>IF(TRIM(J27)="", "", IF(VLOOKUP(J27,'Footnotes list'!$D$9:$E$107,2,FALSE)=0,"",VLOOKUP(J27,'Footnotes list'!$D$9:$E$107,2,FALSE) ) )</f>
        <v/>
      </c>
    </row>
    <row r="28" spans="2:11" x14ac:dyDescent="0.35">
      <c r="B28" s="1" t="s">
        <v>431</v>
      </c>
      <c r="C28" s="513" t="s">
        <v>482</v>
      </c>
      <c r="E28" s="515" t="s">
        <v>28</v>
      </c>
      <c r="F28" s="516" t="s">
        <v>170</v>
      </c>
      <c r="G28" s="516"/>
      <c r="H28" s="343">
        <f>IF(COUNT(H29,H30,H31,H32)=0,"",SUM(H29,H30,H31,H32))</f>
        <v>132</v>
      </c>
      <c r="I28" s="144"/>
      <c r="J28" s="146"/>
      <c r="K28" s="166" t="str">
        <f>IF(TRIM(J28)="", "", IF(VLOOKUP(J28,'Footnotes list'!$D$9:$E$107,2,FALSE)=0,"",VLOOKUP(J28,'Footnotes list'!$D$9:$E$107,2,FALSE) ) )</f>
        <v/>
      </c>
    </row>
    <row r="29" spans="2:11" ht="16.5" x14ac:dyDescent="0.35">
      <c r="B29" s="1" t="s">
        <v>431</v>
      </c>
      <c r="C29" s="513" t="s">
        <v>483</v>
      </c>
      <c r="E29" s="515" t="s">
        <v>104</v>
      </c>
      <c r="F29" s="516" t="s">
        <v>452</v>
      </c>
      <c r="G29" s="516"/>
      <c r="H29" s="330">
        <v>118</v>
      </c>
      <c r="I29" s="144"/>
      <c r="J29" s="146"/>
      <c r="K29" s="166" t="str">
        <f>IF(TRIM(J29)="", "", IF(VLOOKUP(J29,'Footnotes list'!$D$9:$E$107,2,FALSE)=0,"",VLOOKUP(J29,'Footnotes list'!$D$9:$E$107,2,FALSE) ) )</f>
        <v/>
      </c>
    </row>
    <row r="30" spans="2:11" ht="16.5" x14ac:dyDescent="0.35">
      <c r="B30" s="1" t="s">
        <v>431</v>
      </c>
      <c r="C30" s="513" t="s">
        <v>484</v>
      </c>
      <c r="E30" s="515" t="s">
        <v>105</v>
      </c>
      <c r="F30" s="516" t="s">
        <v>453</v>
      </c>
      <c r="G30" s="516"/>
      <c r="H30" s="330"/>
      <c r="I30" s="144"/>
      <c r="J30" s="146"/>
      <c r="K30" s="166" t="str">
        <f>IF(TRIM(J30)="", "", IF(VLOOKUP(J30,'Footnotes list'!$D$9:$E$107,2,FALSE)=0,"",VLOOKUP(J30,'Footnotes list'!$D$9:$E$107,2,FALSE) ) )</f>
        <v/>
      </c>
    </row>
    <row r="31" spans="2:11" x14ac:dyDescent="0.35">
      <c r="B31" s="1" t="s">
        <v>431</v>
      </c>
      <c r="C31" s="513" t="s">
        <v>485</v>
      </c>
      <c r="E31" s="515" t="s">
        <v>106</v>
      </c>
      <c r="F31" s="516" t="s">
        <v>897</v>
      </c>
      <c r="G31" s="516"/>
      <c r="H31" s="330"/>
      <c r="I31" s="144"/>
      <c r="J31" s="146"/>
      <c r="K31" s="166" t="str">
        <f>IF(TRIM(J31)="", "", IF(VLOOKUP(J31,'Footnotes list'!$D$9:$E$107,2,FALSE)=0,"",VLOOKUP(J31,'Footnotes list'!$D$9:$E$107,2,FALSE) ) )</f>
        <v/>
      </c>
    </row>
    <row r="32" spans="2:11" x14ac:dyDescent="0.35">
      <c r="B32" s="1" t="s">
        <v>431</v>
      </c>
      <c r="C32" s="521" t="s">
        <v>486</v>
      </c>
      <c r="E32" s="515" t="s">
        <v>107</v>
      </c>
      <c r="F32" s="516" t="s">
        <v>45</v>
      </c>
      <c r="G32" s="516"/>
      <c r="H32" s="330">
        <v>14</v>
      </c>
      <c r="I32" s="144"/>
      <c r="J32" s="146"/>
      <c r="K32" s="166" t="str">
        <f>IF(TRIM(J32)="", "", IF(VLOOKUP(J32,'Footnotes list'!$D$9:$E$107,2,FALSE)=0,"",VLOOKUP(J32,'Footnotes list'!$D$9:$E$107,2,FALSE) ) )</f>
        <v/>
      </c>
    </row>
    <row r="33" spans="2:17" ht="15" thickBot="1" x14ac:dyDescent="0.4">
      <c r="B33" s="1" t="s">
        <v>431</v>
      </c>
      <c r="C33" s="521" t="s">
        <v>487</v>
      </c>
      <c r="E33" s="522" t="s">
        <v>29</v>
      </c>
      <c r="F33" s="523" t="s">
        <v>898</v>
      </c>
      <c r="G33" s="524"/>
      <c r="H33" s="333">
        <v>273</v>
      </c>
      <c r="I33" s="147"/>
      <c r="J33" s="148"/>
      <c r="K33" s="163" t="str">
        <f>IF(TRIM(J33)="", "", IF(VLOOKUP(J33,'Footnotes list'!$D$9:$E$107,2,FALSE)=0,"",VLOOKUP(J33,'Footnotes list'!$D$9:$E$107,2,FALSE) ) )</f>
        <v/>
      </c>
    </row>
    <row r="34" spans="2:17" s="1" customFormat="1" ht="15" thickBot="1" x14ac:dyDescent="0.4">
      <c r="B34" s="1" t="s">
        <v>431</v>
      </c>
      <c r="C34" s="525" t="s">
        <v>488</v>
      </c>
      <c r="E34" s="508" t="s">
        <v>76</v>
      </c>
      <c r="F34" s="509" t="s">
        <v>903</v>
      </c>
      <c r="G34" s="526"/>
      <c r="H34" s="344">
        <f>IF(COUNT(H9,H22)=0,"",SUM(H9,-H22))</f>
        <v>455</v>
      </c>
      <c r="I34" s="160"/>
      <c r="J34" s="161"/>
      <c r="K34" s="167" t="str">
        <f>IF(TRIM(J34)="", "", IF(VLOOKUP(J34,'Footnotes list'!$D$9:$E$107,2,FALSE)=0,"",VLOOKUP(J34,'Footnotes list'!$D$9:$E$107,2,FALSE) ) )</f>
        <v/>
      </c>
      <c r="L34"/>
      <c r="M34"/>
      <c r="N34"/>
      <c r="O34"/>
      <c r="P34"/>
      <c r="Q34"/>
    </row>
    <row r="35" spans="2:17" x14ac:dyDescent="0.35">
      <c r="B35" s="1" t="s">
        <v>431</v>
      </c>
      <c r="C35" s="525" t="s">
        <v>489</v>
      </c>
      <c r="E35" s="520" t="s">
        <v>109</v>
      </c>
      <c r="F35" s="512" t="s">
        <v>171</v>
      </c>
      <c r="G35" s="512"/>
      <c r="H35" s="334">
        <v>62</v>
      </c>
      <c r="I35" s="183"/>
      <c r="J35" s="184"/>
      <c r="K35" s="185" t="str">
        <f>IF(TRIM(J35)="", "", IF(VLOOKUP(J35,'Footnotes list'!$D$9:$E$107,2,FALSE)=0,"",VLOOKUP(J35,'Footnotes list'!$D$9:$E$107,2,FALSE) ) )</f>
        <v/>
      </c>
    </row>
    <row r="36" spans="2:17" s="2" customFormat="1" x14ac:dyDescent="0.35">
      <c r="B36" s="1" t="s">
        <v>431</v>
      </c>
      <c r="C36" s="525" t="s">
        <v>490</v>
      </c>
      <c r="E36" s="527" t="s">
        <v>110</v>
      </c>
      <c r="F36" s="528" t="s">
        <v>904</v>
      </c>
      <c r="G36" s="529"/>
      <c r="H36" s="343">
        <f>IF(COUNT(H34,H35)=0,"",SUM(H34,-H35))</f>
        <v>393</v>
      </c>
      <c r="I36" s="144"/>
      <c r="J36" s="145"/>
      <c r="K36" s="166" t="str">
        <f>IF(TRIM(J36)="", "", IF(VLOOKUP(J36,'Footnotes list'!$D$9:$E$107,2,FALSE)=0,"",VLOOKUP(J36,'Footnotes list'!$D$9:$E$107,2,FALSE) ) )</f>
        <v/>
      </c>
      <c r="L36"/>
      <c r="M36"/>
      <c r="N36"/>
      <c r="O36"/>
      <c r="P36"/>
      <c r="Q36"/>
    </row>
    <row r="37" spans="2:17" x14ac:dyDescent="0.35">
      <c r="B37" s="1" t="s">
        <v>431</v>
      </c>
      <c r="C37" s="525" t="s">
        <v>491</v>
      </c>
      <c r="E37" s="530" t="s">
        <v>111</v>
      </c>
      <c r="F37" s="531" t="s">
        <v>175</v>
      </c>
      <c r="G37" s="531"/>
      <c r="H37" s="335">
        <v>16</v>
      </c>
      <c r="I37" s="144"/>
      <c r="J37" s="145"/>
      <c r="K37" s="166" t="str">
        <f>IF(TRIM(J37)="", "", IF(VLOOKUP(J37,'Footnotes list'!$D$9:$E$107,2,FALSE)=0,"",VLOOKUP(J37,'Footnotes list'!$D$9:$E$107,2,FALSE) ) )</f>
        <v/>
      </c>
    </row>
    <row r="38" spans="2:17" ht="15" thickBot="1" x14ac:dyDescent="0.4">
      <c r="B38" s="1" t="s">
        <v>431</v>
      </c>
      <c r="C38" s="525" t="s">
        <v>492</v>
      </c>
      <c r="E38" s="532" t="s">
        <v>112</v>
      </c>
      <c r="F38" s="533" t="s">
        <v>176</v>
      </c>
      <c r="G38" s="533"/>
      <c r="H38" s="334">
        <v>2</v>
      </c>
      <c r="I38" s="186"/>
      <c r="J38" s="187"/>
      <c r="K38" s="188" t="str">
        <f>IF(TRIM(J38)="", "", IF(VLOOKUP(J38,'Footnotes list'!$D$9:$E$107,2,FALSE)=0,"",VLOOKUP(J38,'Footnotes list'!$D$9:$E$107,2,FALSE) ) )</f>
        <v/>
      </c>
    </row>
    <row r="39" spans="2:17" s="1" customFormat="1" ht="15" thickBot="1" x14ac:dyDescent="0.4">
      <c r="B39" s="1" t="s">
        <v>431</v>
      </c>
      <c r="C39" s="525" t="s">
        <v>244</v>
      </c>
      <c r="E39" s="534" t="s">
        <v>108</v>
      </c>
      <c r="F39" s="526" t="s">
        <v>3</v>
      </c>
      <c r="G39" s="526"/>
      <c r="H39" s="345">
        <f>IF(COUNT(H36,H37,H38)=0,"",SUM(H36,-H37,H38))</f>
        <v>379</v>
      </c>
      <c r="I39" s="160"/>
      <c r="J39" s="190"/>
      <c r="K39" s="167" t="str">
        <f>IF(TRIM(J39)="", "", IF(VLOOKUP(J39,'Footnotes list'!$D$9:$E$107,2,FALSE)=0,"",VLOOKUP(J39,'Footnotes list'!$D$9:$E$107,2,FALSE) ) )</f>
        <v/>
      </c>
      <c r="L39"/>
      <c r="M39"/>
      <c r="N39"/>
      <c r="O39"/>
      <c r="P39"/>
      <c r="Q39"/>
    </row>
    <row r="40" spans="2:17" ht="15" thickBot="1" x14ac:dyDescent="0.4">
      <c r="B40" s="1" t="s">
        <v>431</v>
      </c>
      <c r="C40" s="525" t="s">
        <v>493</v>
      </c>
      <c r="E40" s="535" t="s">
        <v>113</v>
      </c>
      <c r="F40" s="536" t="s">
        <v>172</v>
      </c>
      <c r="G40" s="536"/>
      <c r="H40" s="334">
        <v>131</v>
      </c>
      <c r="I40" s="191"/>
      <c r="J40" s="192"/>
      <c r="K40" s="193" t="str">
        <f>IF(TRIM(J40)="", "", IF(VLOOKUP(J40,'Footnotes list'!$D$9:$E$107,2,FALSE)=0,"",VLOOKUP(J40,'Footnotes list'!$D$9:$E$107,2,FALSE) ) )</f>
        <v/>
      </c>
    </row>
    <row r="41" spans="2:17" s="1" customFormat="1" ht="15" thickBot="1" x14ac:dyDescent="0.4">
      <c r="B41" s="1" t="s">
        <v>431</v>
      </c>
      <c r="C41" s="525" t="s">
        <v>494</v>
      </c>
      <c r="E41" s="534" t="s">
        <v>114</v>
      </c>
      <c r="F41" s="526" t="s">
        <v>22</v>
      </c>
      <c r="G41" s="526"/>
      <c r="H41" s="344">
        <f>IF(COUNT(H39,H40)=0,"",SUM(H39,-H40))</f>
        <v>248</v>
      </c>
      <c r="I41" s="160"/>
      <c r="J41" s="190"/>
      <c r="K41" s="167" t="str">
        <f>IF(TRIM(J41)="", "", IF(VLOOKUP(J41,'Footnotes list'!$D$9:$E$107,2,FALSE)=0,"",VLOOKUP(J41,'Footnotes list'!$D$9:$E$107,2,FALSE) ) )</f>
        <v/>
      </c>
      <c r="L41"/>
      <c r="M41"/>
      <c r="N41"/>
      <c r="O41"/>
      <c r="P41"/>
      <c r="Q41"/>
    </row>
    <row r="42" spans="2:17" s="446" customFormat="1" ht="16.5" x14ac:dyDescent="0.35">
      <c r="B42" s="1" t="s">
        <v>431</v>
      </c>
      <c r="C42" s="525" t="s">
        <v>495</v>
      </c>
      <c r="E42" s="511" t="s">
        <v>115</v>
      </c>
      <c r="F42" s="537" t="s">
        <v>454</v>
      </c>
      <c r="G42" s="537"/>
      <c r="H42" s="336">
        <v>-15</v>
      </c>
      <c r="I42" s="183"/>
      <c r="J42" s="189"/>
      <c r="K42" s="185" t="str">
        <f>IF(TRIM(J42)="", "", IF(VLOOKUP(J42,'Footnotes list'!$D$9:$E$107,2,FALSE)=0,"",VLOOKUP(J42,'Footnotes list'!$D$9:$E$107,2,FALSE) ) )</f>
        <v/>
      </c>
      <c r="L42"/>
      <c r="M42"/>
      <c r="N42"/>
      <c r="O42"/>
      <c r="P42"/>
      <c r="Q42"/>
    </row>
    <row r="43" spans="2:17" s="2" customFormat="1" ht="15" thickBot="1" x14ac:dyDescent="0.4">
      <c r="B43" s="1" t="s">
        <v>431</v>
      </c>
      <c r="C43" s="525" t="s">
        <v>496</v>
      </c>
      <c r="E43" s="538" t="s">
        <v>116</v>
      </c>
      <c r="F43" s="539" t="s">
        <v>173</v>
      </c>
      <c r="G43" s="539"/>
      <c r="H43" s="346">
        <f>IF(COUNT(H41,H42)=0,"",SUM(H41,H42))</f>
        <v>233</v>
      </c>
      <c r="I43" s="186"/>
      <c r="J43" s="187"/>
      <c r="K43" s="188" t="str">
        <f>IF(TRIM(J43)="", "", IF(VLOOKUP(J43,'Footnotes list'!$D$9:$E$107,2,FALSE)=0,"",VLOOKUP(J43,'Footnotes list'!$D$9:$E$107,2,FALSE) ) )</f>
        <v/>
      </c>
      <c r="L43"/>
      <c r="M43"/>
      <c r="N43"/>
      <c r="O43"/>
      <c r="P43"/>
      <c r="Q43"/>
    </row>
    <row r="44" spans="2:17" ht="15" thickBot="1" x14ac:dyDescent="0.4">
      <c r="B44" s="1" t="s">
        <v>431</v>
      </c>
      <c r="C44" s="525" t="s">
        <v>497</v>
      </c>
      <c r="E44" s="534" t="s">
        <v>117</v>
      </c>
      <c r="F44" s="526" t="s">
        <v>23</v>
      </c>
      <c r="G44" s="526"/>
      <c r="H44" s="344">
        <f>IF(COUNT(H45,H46,H47,H48)=0,"",SUM(H45,H46,H47,H48))</f>
        <v>82</v>
      </c>
      <c r="I44" s="160"/>
      <c r="J44" s="161"/>
      <c r="K44" s="167" t="str">
        <f>IF(TRIM(J44)="", "", IF(VLOOKUP(J44,'Footnotes list'!$D$9:$E$107,2,FALSE)=0,"",VLOOKUP(J44,'Footnotes list'!$D$9:$E$107,2,FALSE) ) )</f>
        <v/>
      </c>
    </row>
    <row r="45" spans="2:17" x14ac:dyDescent="0.35">
      <c r="B45" s="1" t="s">
        <v>431</v>
      </c>
      <c r="C45" s="540" t="s">
        <v>498</v>
      </c>
      <c r="E45" s="511" t="s">
        <v>118</v>
      </c>
      <c r="F45" s="541" t="s">
        <v>196</v>
      </c>
      <c r="G45" s="541"/>
      <c r="H45" s="337">
        <v>35</v>
      </c>
      <c r="I45" s="183"/>
      <c r="J45" s="184"/>
      <c r="K45" s="185" t="str">
        <f>IF(TRIM(J45)="", "", IF(VLOOKUP(J45,'Footnotes list'!$D$9:$E$107,2,FALSE)=0,"",VLOOKUP(J45,'Footnotes list'!$D$9:$E$107,2,FALSE) ) )</f>
        <v/>
      </c>
    </row>
    <row r="46" spans="2:17" x14ac:dyDescent="0.35">
      <c r="B46" s="1" t="s">
        <v>431</v>
      </c>
      <c r="C46" s="540" t="s">
        <v>499</v>
      </c>
      <c r="E46" s="515" t="s">
        <v>119</v>
      </c>
      <c r="F46" s="542" t="s">
        <v>195</v>
      </c>
      <c r="G46" s="542"/>
      <c r="H46" s="196">
        <v>46</v>
      </c>
      <c r="I46" s="144"/>
      <c r="J46" s="146"/>
      <c r="K46" s="166" t="str">
        <f>IF(TRIM(J46)="", "", IF(VLOOKUP(J46,'Footnotes list'!$D$9:$E$107,2,FALSE)=0,"",VLOOKUP(J46,'Footnotes list'!$D$9:$E$107,2,FALSE) ) )</f>
        <v/>
      </c>
    </row>
    <row r="47" spans="2:17" x14ac:dyDescent="0.35">
      <c r="B47" s="1" t="s">
        <v>431</v>
      </c>
      <c r="C47" s="540" t="s">
        <v>801</v>
      </c>
      <c r="E47" s="515" t="s">
        <v>120</v>
      </c>
      <c r="F47" s="531" t="s">
        <v>210</v>
      </c>
      <c r="G47" s="531"/>
      <c r="H47" s="196"/>
      <c r="I47" s="144"/>
      <c r="J47" s="146"/>
      <c r="K47" s="166" t="str">
        <f>IF(TRIM(J47)="", "", IF(VLOOKUP(J47,'Footnotes list'!$D$9:$E$107,2,FALSE)=0,"",VLOOKUP(J47,'Footnotes list'!$D$9:$E$107,2,FALSE) ) )</f>
        <v/>
      </c>
    </row>
    <row r="48" spans="2:17" ht="15" thickBot="1" x14ac:dyDescent="0.4">
      <c r="B48" s="1" t="s">
        <v>431</v>
      </c>
      <c r="C48" s="540" t="s">
        <v>500</v>
      </c>
      <c r="E48" s="543" t="s">
        <v>194</v>
      </c>
      <c r="F48" s="533" t="s">
        <v>896</v>
      </c>
      <c r="G48" s="533"/>
      <c r="H48" s="338">
        <v>1</v>
      </c>
      <c r="I48" s="186"/>
      <c r="J48" s="187"/>
      <c r="K48" s="188" t="str">
        <f>IF(TRIM(J48)="", "", IF(VLOOKUP(J48,'Footnotes list'!$D$9:$E$107,2,FALSE)=0,"",VLOOKUP(J48,'Footnotes list'!$D$9:$E$107,2,FALSE) ) )</f>
        <v/>
      </c>
    </row>
    <row r="49" spans="2:18" s="2" customFormat="1" ht="15" thickBot="1" x14ac:dyDescent="0.4">
      <c r="B49" s="1" t="s">
        <v>431</v>
      </c>
      <c r="C49" s="525" t="s">
        <v>501</v>
      </c>
      <c r="E49" s="508" t="s">
        <v>121</v>
      </c>
      <c r="F49" s="526" t="s">
        <v>24</v>
      </c>
      <c r="G49" s="526"/>
      <c r="H49" s="344">
        <f>IF(COUNT(H44,H35)=0,"",SUM(H44,-H35))</f>
        <v>20</v>
      </c>
      <c r="I49" s="160"/>
      <c r="J49" s="190"/>
      <c r="K49" s="167" t="str">
        <f>IF(TRIM(J49)="", "", IF(VLOOKUP(J49,'Footnotes list'!$D$9:$E$107,2,FALSE)=0,"",VLOOKUP(J49,'Footnotes list'!$D$9:$E$107,2,FALSE) ) )</f>
        <v/>
      </c>
      <c r="L49"/>
      <c r="M49"/>
      <c r="N49"/>
      <c r="O49"/>
      <c r="P49"/>
      <c r="Q49"/>
    </row>
    <row r="50" spans="2:18" s="2" customFormat="1" ht="15" thickBot="1" x14ac:dyDescent="0.4">
      <c r="B50" s="1" t="s">
        <v>431</v>
      </c>
      <c r="C50" s="525" t="s">
        <v>502</v>
      </c>
      <c r="E50" s="508" t="s">
        <v>122</v>
      </c>
      <c r="F50" s="526" t="s">
        <v>19</v>
      </c>
      <c r="G50" s="526"/>
      <c r="H50" s="344">
        <f>IF(COUNT(H51,H52)=0,"",SUM(H51,H52))</f>
        <v>-420</v>
      </c>
      <c r="I50" s="160"/>
      <c r="J50" s="190"/>
      <c r="K50" s="167" t="str">
        <f>IF(TRIM(J50)="", "", IF(VLOOKUP(J50,'Footnotes list'!$D$9:$E$107,2,FALSE)=0,"",VLOOKUP(J50,'Footnotes list'!$D$9:$E$107,2,FALSE) ) )</f>
        <v/>
      </c>
      <c r="L50"/>
      <c r="M50"/>
      <c r="N50"/>
      <c r="O50"/>
      <c r="P50"/>
      <c r="Q50"/>
    </row>
    <row r="51" spans="2:18" ht="16.5" customHeight="1" x14ac:dyDescent="0.35">
      <c r="B51" s="1" t="s">
        <v>431</v>
      </c>
      <c r="C51" s="540" t="s">
        <v>503</v>
      </c>
      <c r="E51" s="544" t="s">
        <v>123</v>
      </c>
      <c r="F51" s="537" t="s">
        <v>455</v>
      </c>
      <c r="G51" s="537"/>
      <c r="H51" s="339">
        <v>-248</v>
      </c>
      <c r="I51" s="183"/>
      <c r="J51" s="189"/>
      <c r="K51" s="185" t="str">
        <f>IF(TRIM(J51)="", "", IF(VLOOKUP(J51,'Footnotes list'!$D$9:$E$107,2,FALSE)=0,"",VLOOKUP(J51,'Footnotes list'!$D$9:$E$107,2,FALSE) ) )</f>
        <v/>
      </c>
    </row>
    <row r="52" spans="2:18" ht="15" thickBot="1" x14ac:dyDescent="0.4">
      <c r="B52" s="1" t="s">
        <v>431</v>
      </c>
      <c r="C52" s="540" t="s">
        <v>504</v>
      </c>
      <c r="E52" s="532" t="s">
        <v>124</v>
      </c>
      <c r="F52" s="533" t="s">
        <v>895</v>
      </c>
      <c r="G52" s="533"/>
      <c r="H52" s="338">
        <v>-172</v>
      </c>
      <c r="I52" s="186"/>
      <c r="J52" s="187"/>
      <c r="K52" s="188" t="str">
        <f>IF(TRIM(J52)="", "", IF(VLOOKUP(J52,'Footnotes list'!$D$9:$E$107,2,FALSE)=0,"",VLOOKUP(J52,'Footnotes list'!$D$9:$E$107,2,FALSE) ) )</f>
        <v/>
      </c>
    </row>
    <row r="53" spans="2:18" ht="15" thickBot="1" x14ac:dyDescent="0.4">
      <c r="B53" s="1" t="s">
        <v>431</v>
      </c>
      <c r="C53" s="525" t="s">
        <v>505</v>
      </c>
      <c r="E53" s="534" t="s">
        <v>125</v>
      </c>
      <c r="F53" s="526" t="s">
        <v>89</v>
      </c>
      <c r="G53" s="526"/>
      <c r="H53" s="340">
        <v>7</v>
      </c>
      <c r="I53" s="160"/>
      <c r="J53" s="161"/>
      <c r="K53" s="167" t="str">
        <f>IF(TRIM(J53)="", "", IF(VLOOKUP(J53,'Footnotes list'!$D$9:$E$107,2,FALSE)=0,"",VLOOKUP(J53,'Footnotes list'!$D$9:$E$107,2,FALSE) ) )</f>
        <v/>
      </c>
    </row>
    <row r="54" spans="2:18" ht="15" thickBot="1" x14ac:dyDescent="0.4">
      <c r="B54" s="1"/>
      <c r="C54" s="1"/>
      <c r="E54" s="545"/>
      <c r="F54" s="546"/>
      <c r="G54" s="546"/>
      <c r="H54" s="547"/>
      <c r="I54" s="547"/>
      <c r="J54" s="547"/>
      <c r="K54" s="547"/>
      <c r="M54" s="1"/>
      <c r="O54" s="1"/>
      <c r="P54" s="1"/>
      <c r="Q54" s="1"/>
    </row>
    <row r="55" spans="2:18" s="1" customFormat="1" ht="44.25" customHeight="1" thickBot="1" x14ac:dyDescent="0.4">
      <c r="B55" s="548"/>
      <c r="C55" s="548"/>
      <c r="E55" s="549" t="s">
        <v>0</v>
      </c>
      <c r="F55" s="753" t="s">
        <v>1</v>
      </c>
      <c r="G55" s="754"/>
      <c r="H55" s="550" t="s">
        <v>507</v>
      </c>
      <c r="I55" s="162" t="s">
        <v>586</v>
      </c>
      <c r="J55" s="758" t="s">
        <v>587</v>
      </c>
      <c r="K55" s="759"/>
      <c r="L55"/>
      <c r="N55"/>
    </row>
    <row r="56" spans="2:18" s="2" customFormat="1" ht="17" thickBot="1" x14ac:dyDescent="0.4">
      <c r="B56" s="2" t="s">
        <v>506</v>
      </c>
      <c r="C56" s="2" t="s">
        <v>802</v>
      </c>
      <c r="E56" s="508" t="s">
        <v>126</v>
      </c>
      <c r="F56" s="551" t="s">
        <v>456</v>
      </c>
      <c r="G56" s="551"/>
      <c r="H56" s="341">
        <f>IF(COUNT(H57,H58)=0," ",H57*H58/1800)</f>
        <v>6.8</v>
      </c>
      <c r="I56" s="160"/>
      <c r="J56" s="161"/>
      <c r="K56" s="167" t="str">
        <f>IF(TRIM(J56)="", "", IF(VLOOKUP(J56,'Footnotes list'!$D$9:$E$107,2,FALSE)=0,"",VLOOKUP(J56,'Footnotes list'!$D$9:$E$107,2,FALSE) ) )</f>
        <v/>
      </c>
      <c r="L56"/>
      <c r="M56"/>
      <c r="N56"/>
      <c r="O56"/>
      <c r="P56"/>
      <c r="Q56"/>
      <c r="R56"/>
    </row>
    <row r="57" spans="2:18" s="2" customFormat="1" x14ac:dyDescent="0.35">
      <c r="B57" s="426"/>
      <c r="E57" s="544"/>
      <c r="F57" s="541" t="s">
        <v>211</v>
      </c>
      <c r="G57" s="541"/>
      <c r="H57" s="339">
        <v>6</v>
      </c>
      <c r="I57" s="144"/>
      <c r="J57" s="146"/>
      <c r="K57" s="166" t="str">
        <f>IF(TRIM(J57)="", "", IF(VLOOKUP(J57,'Footnotes list'!$D$9:$E$107,2,FALSE)=0,"",VLOOKUP(J57,'Footnotes list'!$D$9:$E$107,2,FALSE) ) )</f>
        <v/>
      </c>
      <c r="L57"/>
      <c r="M57"/>
      <c r="N57"/>
      <c r="O57"/>
      <c r="P57"/>
      <c r="Q57"/>
      <c r="R57"/>
    </row>
    <row r="58" spans="2:18" s="2" customFormat="1" ht="15" thickBot="1" x14ac:dyDescent="0.4">
      <c r="B58" s="426"/>
      <c r="E58" s="532"/>
      <c r="F58" s="552" t="s">
        <v>213</v>
      </c>
      <c r="G58" s="552"/>
      <c r="H58" s="347">
        <v>2040</v>
      </c>
      <c r="I58" s="147"/>
      <c r="J58" s="148"/>
      <c r="K58" s="163" t="str">
        <f>IF(TRIM(J58)="", "", IF(VLOOKUP(J58,'Footnotes list'!$D$9:$E$107,2,FALSE)=0,"",VLOOKUP(J58,'Footnotes list'!$D$9:$E$107,2,FALSE) ) )</f>
        <v/>
      </c>
      <c r="L58"/>
      <c r="M58"/>
      <c r="N58"/>
      <c r="O58"/>
      <c r="P58"/>
      <c r="Q58"/>
      <c r="R58"/>
    </row>
    <row r="59" spans="2:18" s="2" customFormat="1" ht="15" thickBot="1" x14ac:dyDescent="0.4">
      <c r="B59" s="2" t="s">
        <v>506</v>
      </c>
      <c r="C59" s="2" t="s">
        <v>803</v>
      </c>
      <c r="E59" s="553" t="s">
        <v>127</v>
      </c>
      <c r="F59" s="551" t="s">
        <v>197</v>
      </c>
      <c r="G59" s="551"/>
      <c r="H59" s="349" t="str">
        <f>IF(COUNT(H60,H61)=0," ",H60*H61/1800)</f>
        <v xml:space="preserve"> </v>
      </c>
      <c r="I59" s="147"/>
      <c r="J59" s="148"/>
      <c r="K59" s="163" t="str">
        <f>IF(TRIM(J59)="", "", IF(VLOOKUP(J59,'Footnotes list'!$D$9:$E$107,2,FALSE)=0,"",VLOOKUP(J59,'Footnotes list'!$D$9:$E$107,2,FALSE) ) )</f>
        <v/>
      </c>
      <c r="L59"/>
      <c r="M59"/>
      <c r="N59"/>
      <c r="O59"/>
      <c r="P59"/>
      <c r="Q59"/>
      <c r="R59"/>
    </row>
    <row r="60" spans="2:18" s="2" customFormat="1" x14ac:dyDescent="0.35">
      <c r="B60" s="426"/>
      <c r="E60" s="544"/>
      <c r="F60" s="541" t="s">
        <v>212</v>
      </c>
      <c r="G60" s="554"/>
      <c r="H60" s="348"/>
      <c r="I60" s="142"/>
      <c r="J60" s="143"/>
      <c r="K60" s="165" t="str">
        <f>IF(TRIM(J60)="", "", IF(VLOOKUP(J60,'Footnotes list'!$D$9:$E$107,2,FALSE)=0,"",VLOOKUP(J60,'Footnotes list'!$D$9:$E$107,2,FALSE) ) )</f>
        <v/>
      </c>
      <c r="L60"/>
      <c r="M60"/>
      <c r="N60"/>
      <c r="O60"/>
      <c r="P60"/>
      <c r="Q60"/>
      <c r="R60"/>
    </row>
    <row r="61" spans="2:18" s="2" customFormat="1" ht="17.25" customHeight="1" thickBot="1" x14ac:dyDescent="0.4">
      <c r="B61" s="426"/>
      <c r="E61" s="555"/>
      <c r="F61" s="556" t="s">
        <v>214</v>
      </c>
      <c r="G61" s="556"/>
      <c r="H61" s="204"/>
      <c r="I61" s="147"/>
      <c r="J61" s="148"/>
      <c r="K61" s="164" t="str">
        <f>IF(TRIM(J61)="", "", IF(VLOOKUP(J61,'Footnotes list'!$D$9:$E$107,2,FALSE)=0,"",VLOOKUP(J61,'Footnotes list'!$D$9:$E$107,2,FALSE) ) )</f>
        <v/>
      </c>
      <c r="L61"/>
      <c r="M61"/>
      <c r="N61"/>
      <c r="O61"/>
      <c r="P61"/>
      <c r="Q61"/>
      <c r="R61"/>
    </row>
    <row r="63" spans="2:18" x14ac:dyDescent="0.35">
      <c r="E63" s="1" t="s">
        <v>622</v>
      </c>
      <c r="K63" s="557"/>
    </row>
    <row r="64" spans="2:18" ht="37.5" customHeight="1" x14ac:dyDescent="0.35">
      <c r="E64" s="439" t="s">
        <v>429</v>
      </c>
      <c r="F64" s="760" t="s">
        <v>160</v>
      </c>
      <c r="G64" s="760"/>
      <c r="H64" s="760"/>
      <c r="I64" s="760"/>
      <c r="J64" s="760"/>
      <c r="K64" s="760"/>
    </row>
    <row r="65" spans="5:11" ht="39" customHeight="1" x14ac:dyDescent="0.35">
      <c r="E65" s="439" t="s">
        <v>430</v>
      </c>
      <c r="F65" s="749" t="s">
        <v>150</v>
      </c>
      <c r="G65" s="749"/>
      <c r="H65" s="749"/>
      <c r="I65" s="749"/>
      <c r="J65" s="749"/>
      <c r="K65" s="749"/>
    </row>
    <row r="66" spans="5:11" ht="52.5" customHeight="1" x14ac:dyDescent="0.35">
      <c r="E66" s="439" t="s">
        <v>434</v>
      </c>
      <c r="F66" s="761" t="s">
        <v>138</v>
      </c>
      <c r="G66" s="761"/>
      <c r="H66" s="761"/>
      <c r="I66" s="761"/>
      <c r="J66" s="761"/>
      <c r="K66" s="761"/>
    </row>
    <row r="67" spans="5:11" ht="51.75" customHeight="1" x14ac:dyDescent="0.35">
      <c r="E67" s="439" t="s">
        <v>435</v>
      </c>
      <c r="F67" s="761" t="s">
        <v>139</v>
      </c>
      <c r="G67" s="761"/>
      <c r="H67" s="761"/>
      <c r="I67" s="761"/>
      <c r="J67" s="761"/>
      <c r="K67" s="761"/>
    </row>
    <row r="68" spans="5:11" ht="81" customHeight="1" x14ac:dyDescent="0.35">
      <c r="E68" s="439" t="s">
        <v>436</v>
      </c>
      <c r="F68" s="749" t="s">
        <v>140</v>
      </c>
      <c r="G68" s="749"/>
      <c r="H68" s="749"/>
      <c r="I68" s="749"/>
      <c r="J68" s="749"/>
      <c r="K68" s="749"/>
    </row>
    <row r="69" spans="5:11" ht="51" customHeight="1" x14ac:dyDescent="0.35">
      <c r="E69" s="439" t="s">
        <v>437</v>
      </c>
      <c r="F69" s="749" t="s">
        <v>161</v>
      </c>
      <c r="G69" s="749"/>
      <c r="H69" s="749"/>
      <c r="I69" s="749"/>
      <c r="J69" s="749"/>
      <c r="K69" s="749"/>
    </row>
    <row r="70" spans="5:11" ht="51.75" customHeight="1" x14ac:dyDescent="0.35">
      <c r="E70" s="439" t="s">
        <v>457</v>
      </c>
      <c r="F70" s="749" t="s">
        <v>144</v>
      </c>
      <c r="G70" s="749"/>
      <c r="H70" s="749"/>
      <c r="I70" s="749"/>
      <c r="J70" s="749"/>
      <c r="K70" s="749"/>
    </row>
    <row r="71" spans="5:11" ht="38.25" customHeight="1" x14ac:dyDescent="0.35">
      <c r="E71" s="439" t="s">
        <v>460</v>
      </c>
      <c r="F71" s="749" t="s">
        <v>143</v>
      </c>
      <c r="G71" s="749"/>
      <c r="H71" s="749"/>
      <c r="I71" s="749"/>
      <c r="J71" s="749"/>
      <c r="K71" s="749"/>
    </row>
    <row r="72" spans="5:11" ht="35.25" customHeight="1" x14ac:dyDescent="0.35">
      <c r="E72" s="439" t="s">
        <v>458</v>
      </c>
      <c r="F72" s="749" t="s">
        <v>162</v>
      </c>
      <c r="G72" s="749"/>
      <c r="H72" s="749"/>
      <c r="I72" s="749"/>
      <c r="J72" s="749"/>
      <c r="K72" s="749"/>
    </row>
    <row r="73" spans="5:11" ht="53.25" customHeight="1" x14ac:dyDescent="0.35">
      <c r="E73" s="439" t="s">
        <v>459</v>
      </c>
      <c r="F73" s="764" t="s">
        <v>145</v>
      </c>
      <c r="G73" s="764"/>
      <c r="H73" s="764"/>
      <c r="I73" s="764"/>
      <c r="J73" s="764"/>
      <c r="K73" s="764"/>
    </row>
    <row r="74" spans="5:11" ht="36" customHeight="1" x14ac:dyDescent="0.35">
      <c r="E74" s="439" t="s">
        <v>461</v>
      </c>
      <c r="F74" s="764" t="s">
        <v>148</v>
      </c>
      <c r="G74" s="764"/>
      <c r="H74" s="764"/>
      <c r="I74" s="764"/>
      <c r="J74" s="764"/>
      <c r="K74" s="764"/>
    </row>
    <row r="75" spans="5:11" ht="141.75" customHeight="1" x14ac:dyDescent="0.35">
      <c r="E75" s="439" t="s">
        <v>462</v>
      </c>
      <c r="F75" s="763" t="s">
        <v>215</v>
      </c>
      <c r="G75" s="763"/>
      <c r="H75" s="763"/>
      <c r="I75" s="763"/>
      <c r="J75" s="763"/>
      <c r="K75" s="763"/>
    </row>
    <row r="76" spans="5:11" ht="14.25" customHeight="1" x14ac:dyDescent="0.35">
      <c r="E76" s="405"/>
      <c r="F76" s="558"/>
      <c r="G76" s="558"/>
      <c r="H76" s="558"/>
    </row>
    <row r="77" spans="5:11" x14ac:dyDescent="0.35">
      <c r="E77" s="1" t="s">
        <v>20</v>
      </c>
    </row>
    <row r="78" spans="5:11" x14ac:dyDescent="0.35">
      <c r="E78" s="444" t="s">
        <v>146</v>
      </c>
    </row>
    <row r="79" spans="5:11" x14ac:dyDescent="0.35">
      <c r="E79" s="444" t="s">
        <v>90</v>
      </c>
    </row>
    <row r="80" spans="5:11" x14ac:dyDescent="0.35">
      <c r="E80" s="444" t="s">
        <v>149</v>
      </c>
    </row>
    <row r="81" spans="5:12" x14ac:dyDescent="0.35">
      <c r="E81" s="444" t="s">
        <v>58</v>
      </c>
    </row>
    <row r="82" spans="5:12" ht="101.15" customHeight="1" x14ac:dyDescent="0.35">
      <c r="E82" s="762" t="s">
        <v>623</v>
      </c>
      <c r="F82" s="762"/>
      <c r="G82" s="762"/>
      <c r="H82" s="762"/>
      <c r="I82" s="762"/>
      <c r="J82" s="762"/>
      <c r="K82" s="762"/>
    </row>
    <row r="85" spans="5:12" x14ac:dyDescent="0.35">
      <c r="L85" s="559"/>
    </row>
    <row r="86" spans="5:12" ht="30.75" customHeight="1" x14ac:dyDescent="0.35">
      <c r="L86" s="559"/>
    </row>
    <row r="89" spans="5:12" x14ac:dyDescent="0.35">
      <c r="L89" s="559"/>
    </row>
    <row r="90" spans="5:12" ht="26.25" customHeight="1" x14ac:dyDescent="0.35">
      <c r="L90" s="559"/>
    </row>
    <row r="93" spans="5:12" x14ac:dyDescent="0.35">
      <c r="L93" s="559"/>
    </row>
    <row r="94" spans="5:12" ht="49.5" customHeight="1" x14ac:dyDescent="0.35">
      <c r="L94" s="559"/>
    </row>
  </sheetData>
  <sheetProtection algorithmName="SHA-512" hashValue="VD8ZWSIVtfDLnz1R3IlgUcAv07eu84ITrlbROx07P/vm8LOFdpIKOD3qX8eudkcguHA0Ir21PA2BUtm7mwvp0g==" saltValue="iL+6aXkRAgjwi/As5U6oKA==" spinCount="100000" sheet="1" objects="1" scenarios="1"/>
  <mergeCells count="22">
    <mergeCell ref="E82:K82"/>
    <mergeCell ref="F75:K75"/>
    <mergeCell ref="F70:K70"/>
    <mergeCell ref="F71:K71"/>
    <mergeCell ref="F72:K72"/>
    <mergeCell ref="F73:K73"/>
    <mergeCell ref="F74:K74"/>
    <mergeCell ref="F69:K69"/>
    <mergeCell ref="B1:C1"/>
    <mergeCell ref="E3:I3"/>
    <mergeCell ref="F8:G8"/>
    <mergeCell ref="F55:G55"/>
    <mergeCell ref="E7:H7"/>
    <mergeCell ref="I7:I8"/>
    <mergeCell ref="E6:K6"/>
    <mergeCell ref="J7:K8"/>
    <mergeCell ref="J55:K55"/>
    <mergeCell ref="F64:K64"/>
    <mergeCell ref="F65:K65"/>
    <mergeCell ref="F66:K66"/>
    <mergeCell ref="F67:K67"/>
    <mergeCell ref="F68:K68"/>
  </mergeCells>
  <pageMargins left="0.7" right="0.7" top="0.75" bottom="0.75" header="0.3" footer="0.3"/>
  <pageSetup paperSize="9" scale="67" fitToHeight="0" orientation="portrait" r:id="rId1"/>
  <ignoredErrors>
    <ignoredError sqref="E64:E69 E70:E7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MainBody">
                <anchor moveWithCells="1" sizeWithCells="1">
                  <from>
                    <xdr:col>6</xdr:col>
                    <xdr:colOff>2774950</xdr:colOff>
                    <xdr:row>1</xdr:row>
                    <xdr:rowOff>400050</xdr:rowOff>
                  </from>
                  <to>
                    <xdr:col>6</xdr:col>
                    <xdr:colOff>3689350</xdr:colOff>
                    <xdr:row>2</xdr:row>
                    <xdr:rowOff>438150</xdr:rowOff>
                  </to>
                </anchor>
              </controlPr>
            </control>
          </mc:Choice>
        </mc:AlternateContent>
        <mc:AlternateContent xmlns:mc="http://schemas.openxmlformats.org/markup-compatibility/2006">
          <mc:Choice Requires="x14">
            <control shapeId="11266" r:id="rId5" name="Button 2">
              <controlPr defaultSize="0" print="0" autoFill="0" autoPict="0" macro="[0]!RestoreColours">
                <anchor moveWithCells="1" sizeWithCells="1">
                  <from>
                    <xdr:col>7</xdr:col>
                    <xdr:colOff>69850</xdr:colOff>
                    <xdr:row>1</xdr:row>
                    <xdr:rowOff>381000</xdr:rowOff>
                  </from>
                  <to>
                    <xdr:col>7</xdr:col>
                    <xdr:colOff>952500</xdr:colOff>
                    <xdr:row>2</xdr:row>
                    <xdr:rowOff>438150</xdr:rowOff>
                  </to>
                </anchor>
              </controlPr>
            </control>
          </mc:Choice>
        </mc:AlternateContent>
        <mc:AlternateContent xmlns:mc="http://schemas.openxmlformats.org/markup-compatibility/2006">
          <mc:Choice Requires="x14">
            <control shapeId="11267" r:id="rId6" name="formulas">
              <controlPr defaultSize="0" print="0" autoFill="0" autoPict="0" macro="[0]!'SwitchLocksInCells &quot;formulas&quot;'" altText="Lock formulas">
                <anchor moveWithCells="1" sizeWithCells="1">
                  <from>
                    <xdr:col>7</xdr:col>
                    <xdr:colOff>1066800</xdr:colOff>
                    <xdr:row>1</xdr:row>
                    <xdr:rowOff>374650</xdr:rowOff>
                  </from>
                  <to>
                    <xdr:col>10</xdr:col>
                    <xdr:colOff>228600</xdr:colOff>
                    <xdr:row>2</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Lists!$D$2:$D$8</xm:f>
          </x14:formula1>
          <xm:sqref>I9:I53 I56:I61</xm:sqref>
        </x14:dataValidation>
        <x14:dataValidation type="list" allowBlank="1" showInputMessage="1" showErrorMessage="1" xr:uid="{00000000-0002-0000-0A00-000001000000}">
          <x14:formula1>
            <xm:f>'Footnotes list'!$D$9:$D$58</xm:f>
          </x14:formula1>
          <xm:sqref>J9:J53 J56:J61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C2DBA9"/>
    <pageSetUpPr fitToPage="1"/>
  </sheetPr>
  <dimension ref="A1:AL26"/>
  <sheetViews>
    <sheetView showGridLines="0" topLeftCell="C1" workbookViewId="0">
      <selection activeCell="W10" sqref="W10"/>
    </sheetView>
  </sheetViews>
  <sheetFormatPr defaultColWidth="9.26953125" defaultRowHeight="14.5" x14ac:dyDescent="0.35"/>
  <cols>
    <col min="1" max="1" width="17.7265625" hidden="1" customWidth="1"/>
    <col min="2" max="2" width="9.7265625" hidden="1" customWidth="1"/>
    <col min="3" max="3" width="3.26953125" customWidth="1"/>
    <col min="4" max="4" width="9.26953125" customWidth="1"/>
    <col min="5" max="5" width="8.7265625" customWidth="1"/>
    <col min="6" max="6" width="21.7265625" customWidth="1"/>
    <col min="7" max="7" width="11.54296875" customWidth="1"/>
    <col min="8" max="8" width="3.7265625" customWidth="1"/>
    <col min="9" max="9" width="3.26953125" customWidth="1"/>
    <col min="10" max="10" width="8.26953125" customWidth="1"/>
    <col min="11" max="11" width="11.453125" style="1" customWidth="1"/>
    <col min="12" max="12" width="3.7265625" customWidth="1"/>
    <col min="13" max="13" width="3.26953125" customWidth="1"/>
    <col min="14" max="14" width="8.26953125" customWidth="1"/>
    <col min="15" max="15" width="13" customWidth="1"/>
    <col min="16" max="16" width="3.7265625" customWidth="1"/>
    <col min="17" max="17" width="3.26953125" customWidth="1"/>
    <col min="18" max="18" width="8.26953125" customWidth="1"/>
    <col min="19" max="19" width="13.7265625" customWidth="1"/>
    <col min="20" max="20" width="3.7265625" customWidth="1"/>
    <col min="21" max="21" width="3.26953125" customWidth="1"/>
    <col min="22" max="22" width="8.26953125" customWidth="1"/>
    <col min="23" max="23" width="14.54296875" customWidth="1"/>
    <col min="24" max="24" width="3.7265625" customWidth="1"/>
    <col min="25" max="25" width="3.26953125" customWidth="1"/>
    <col min="26" max="26" width="8.26953125" customWidth="1"/>
    <col min="27" max="27" width="19.54296875" customWidth="1"/>
    <col min="28" max="28" width="12.453125" customWidth="1"/>
  </cols>
  <sheetData>
    <row r="1" spans="2:38" ht="15" thickBot="1" x14ac:dyDescent="0.4">
      <c r="D1" s="400"/>
      <c r="E1" s="400"/>
      <c r="F1" s="400"/>
      <c r="G1" s="400"/>
      <c r="H1" s="400"/>
      <c r="I1" s="400"/>
      <c r="J1" s="400"/>
      <c r="K1" s="401"/>
      <c r="L1" s="400"/>
      <c r="M1" s="400"/>
      <c r="N1" s="400"/>
      <c r="O1" s="400"/>
      <c r="P1" s="400"/>
      <c r="Q1" s="400"/>
      <c r="R1" s="400"/>
      <c r="S1" s="400"/>
      <c r="T1" s="400"/>
      <c r="U1" s="400"/>
      <c r="V1" s="400"/>
      <c r="W1" s="400"/>
      <c r="X1" s="400"/>
      <c r="Y1" s="400"/>
      <c r="Z1" s="400"/>
    </row>
    <row r="2" spans="2:38" ht="28.5" customHeight="1" x14ac:dyDescent="0.35">
      <c r="D2" s="765" t="s">
        <v>132</v>
      </c>
      <c r="E2" s="765"/>
      <c r="F2" s="765"/>
      <c r="G2" s="765"/>
      <c r="H2" s="765"/>
      <c r="I2" s="765"/>
      <c r="J2" s="765"/>
      <c r="K2" s="765"/>
      <c r="L2" s="765"/>
      <c r="M2" s="765"/>
      <c r="N2" s="765"/>
      <c r="O2" s="765"/>
      <c r="P2" s="765"/>
      <c r="Q2" s="765"/>
      <c r="R2" s="765"/>
      <c r="S2" s="765"/>
      <c r="T2" s="765"/>
      <c r="U2" s="765"/>
      <c r="V2" s="765"/>
      <c r="W2" s="765"/>
      <c r="X2" s="560"/>
      <c r="Y2" s="560"/>
      <c r="Z2" s="560"/>
      <c r="AA2" s="493"/>
      <c r="AB2" s="561"/>
      <c r="AC2" s="493"/>
      <c r="AD2" s="493"/>
    </row>
    <row r="3" spans="2:38" ht="36.75" customHeight="1" x14ac:dyDescent="0.35">
      <c r="B3" s="1"/>
      <c r="D3" s="766" t="s">
        <v>524</v>
      </c>
      <c r="E3" s="766"/>
      <c r="F3" s="766"/>
      <c r="G3" s="766"/>
      <c r="H3" s="766"/>
      <c r="I3" s="766"/>
      <c r="J3" s="766"/>
      <c r="K3" s="766"/>
      <c r="L3" s="766"/>
      <c r="M3" s="766"/>
      <c r="N3" s="766"/>
      <c r="O3" s="766"/>
      <c r="P3" s="766"/>
      <c r="Q3" s="766"/>
      <c r="R3" s="766"/>
      <c r="S3" s="766"/>
      <c r="T3" s="766"/>
      <c r="U3" s="766"/>
      <c r="V3" s="766"/>
      <c r="W3" s="766"/>
      <c r="X3" s="562"/>
      <c r="Y3" s="562"/>
      <c r="Z3" s="562"/>
      <c r="AA3" s="493"/>
      <c r="AB3" s="563"/>
      <c r="AC3" s="493"/>
      <c r="AD3" s="493"/>
    </row>
    <row r="4" spans="2:38" s="1" customFormat="1" ht="22.5" customHeight="1" x14ac:dyDescent="0.35">
      <c r="B4" s="409" t="s">
        <v>427</v>
      </c>
      <c r="D4" s="410" t="s">
        <v>519</v>
      </c>
      <c r="E4" s="411" t="str">
        <f>'GETTING STARTED'!$G$9</f>
        <v>EE</v>
      </c>
      <c r="F4" s="564" t="str">
        <f>IF('GETTING STARTED'!E9="","",'GETTING STARTED'!E9)</f>
        <v>Estonia</v>
      </c>
      <c r="G4" s="411"/>
      <c r="H4" s="412"/>
      <c r="I4" s="412"/>
      <c r="J4" s="412"/>
      <c r="K4" s="411"/>
      <c r="L4" s="412"/>
      <c r="M4" s="412"/>
      <c r="N4" s="412"/>
      <c r="O4" s="411"/>
      <c r="P4" s="412"/>
      <c r="Q4" s="412"/>
      <c r="R4" s="412"/>
      <c r="S4" s="411"/>
      <c r="T4" s="412"/>
      <c r="U4" s="412"/>
      <c r="V4" s="412"/>
      <c r="W4" s="411"/>
      <c r="X4" s="412"/>
      <c r="Y4" s="412"/>
      <c r="Z4" s="412"/>
      <c r="AA4" s="565"/>
      <c r="AB4" s="565"/>
      <c r="AC4" s="565"/>
    </row>
    <row r="5" spans="2:38" ht="20.25" customHeight="1" x14ac:dyDescent="0.35">
      <c r="B5" s="409" t="s">
        <v>428</v>
      </c>
      <c r="D5" s="413" t="s">
        <v>520</v>
      </c>
      <c r="E5" s="413">
        <f>IF('GETTING STARTED'!E10="","",'GETTING STARTED'!E10)</f>
        <v>2022</v>
      </c>
      <c r="F5" s="413" t="str">
        <f>CONCATENATE("Currency: ", 'GETTING STARTED'!$E$11)</f>
        <v>Currency: EUR</v>
      </c>
      <c r="G5" s="566"/>
      <c r="H5" s="414"/>
      <c r="I5" s="414"/>
      <c r="J5" s="414"/>
      <c r="K5" s="566"/>
      <c r="L5" s="414"/>
      <c r="M5" s="414"/>
      <c r="N5" s="414"/>
      <c r="O5" s="566"/>
      <c r="P5" s="414"/>
      <c r="Q5" s="414"/>
      <c r="R5" s="414"/>
      <c r="S5" s="566"/>
      <c r="T5" s="414"/>
      <c r="U5" s="414"/>
      <c r="V5" s="414"/>
      <c r="W5" s="566"/>
      <c r="X5" s="414"/>
      <c r="Y5" s="414"/>
      <c r="Z5" s="414"/>
    </row>
    <row r="6" spans="2:38" ht="11.25" customHeight="1" thickBot="1" x14ac:dyDescent="0.4">
      <c r="D6" s="415"/>
      <c r="E6" s="415"/>
      <c r="F6" s="567"/>
      <c r="G6" s="568"/>
      <c r="H6" s="416"/>
      <c r="I6" s="416"/>
      <c r="J6" s="416"/>
      <c r="K6" s="568"/>
      <c r="L6" s="416"/>
      <c r="M6" s="416"/>
      <c r="N6" s="416"/>
      <c r="O6" s="568"/>
      <c r="P6" s="416"/>
      <c r="Q6" s="416"/>
      <c r="R6" s="416"/>
      <c r="S6" s="568"/>
      <c r="T6" s="416"/>
      <c r="U6" s="416"/>
      <c r="V6" s="416"/>
      <c r="W6" s="568"/>
      <c r="X6" s="416"/>
      <c r="Y6" s="416"/>
      <c r="Z6" s="416"/>
    </row>
    <row r="7" spans="2:38" ht="15.75" customHeight="1" x14ac:dyDescent="0.35">
      <c r="D7" s="769"/>
      <c r="E7" s="770"/>
      <c r="F7" s="771"/>
      <c r="G7" s="569" t="s">
        <v>2</v>
      </c>
      <c r="H7" s="711" t="s">
        <v>586</v>
      </c>
      <c r="I7" s="713" t="s">
        <v>587</v>
      </c>
      <c r="J7" s="714"/>
      <c r="K7" s="570" t="s">
        <v>4</v>
      </c>
      <c r="L7" s="711" t="s">
        <v>586</v>
      </c>
      <c r="M7" s="713" t="s">
        <v>587</v>
      </c>
      <c r="N7" s="714"/>
      <c r="O7" s="571" t="s">
        <v>46</v>
      </c>
      <c r="P7" s="711" t="s">
        <v>586</v>
      </c>
      <c r="Q7" s="713" t="s">
        <v>587</v>
      </c>
      <c r="R7" s="714"/>
      <c r="S7" s="572" t="s">
        <v>65</v>
      </c>
      <c r="T7" s="711" t="s">
        <v>586</v>
      </c>
      <c r="U7" s="713" t="s">
        <v>587</v>
      </c>
      <c r="V7" s="714"/>
      <c r="W7" s="569" t="s">
        <v>47</v>
      </c>
      <c r="X7" s="711" t="s">
        <v>586</v>
      </c>
      <c r="Y7" s="713" t="s">
        <v>587</v>
      </c>
      <c r="Z7" s="714"/>
    </row>
    <row r="8" spans="2:38" ht="48" customHeight="1" thickBot="1" x14ac:dyDescent="0.4">
      <c r="D8" s="573" t="s">
        <v>0</v>
      </c>
      <c r="E8" s="767" t="s">
        <v>1</v>
      </c>
      <c r="F8" s="768"/>
      <c r="G8" s="574" t="s">
        <v>137</v>
      </c>
      <c r="H8" s="712"/>
      <c r="I8" s="715"/>
      <c r="J8" s="716"/>
      <c r="K8" s="575" t="s">
        <v>14</v>
      </c>
      <c r="L8" s="712"/>
      <c r="M8" s="715"/>
      <c r="N8" s="716"/>
      <c r="O8" s="574" t="s">
        <v>15</v>
      </c>
      <c r="P8" s="712"/>
      <c r="Q8" s="715"/>
      <c r="R8" s="716"/>
      <c r="S8" s="576" t="s">
        <v>25</v>
      </c>
      <c r="T8" s="712"/>
      <c r="U8" s="715"/>
      <c r="V8" s="716"/>
      <c r="W8" s="577" t="s">
        <v>522</v>
      </c>
      <c r="X8" s="712"/>
      <c r="Y8" s="715"/>
      <c r="Z8" s="716"/>
      <c r="AD8" s="419"/>
      <c r="AE8" s="419"/>
      <c r="AF8" s="419"/>
      <c r="AG8" s="419"/>
      <c r="AH8" s="419"/>
      <c r="AI8" s="419"/>
      <c r="AJ8" s="419"/>
      <c r="AK8" s="419"/>
      <c r="AL8" s="419"/>
    </row>
    <row r="9" spans="2:38" ht="18.75" customHeight="1" thickBot="1" x14ac:dyDescent="0.4">
      <c r="D9" s="578" t="s">
        <v>43</v>
      </c>
      <c r="E9" s="579" t="s">
        <v>18</v>
      </c>
      <c r="F9" s="580"/>
      <c r="G9" s="341">
        <f>IF(COUNT('EFA B 1'!H10)=0,"",SUM('EFA B 1'!H10))</f>
        <v>14</v>
      </c>
      <c r="H9" s="160"/>
      <c r="I9" s="161"/>
      <c r="J9" s="167" t="str">
        <f>IF(TRIM(I9)="", "", IF(VLOOKUP(I9,'Footnotes list'!$D$9:$E$107,2,FALSE)=0,"",VLOOKUP(I9,'Footnotes list'!$D$9:$E$107,2,FALSE) ) )</f>
        <v/>
      </c>
      <c r="K9" s="581">
        <f>IFERROR(IF(COUNT(S9,G9,O9)=0,"",SUM(S9,-G9,-O9))," ")</f>
        <v>1702</v>
      </c>
      <c r="L9" s="160"/>
      <c r="M9" s="161"/>
      <c r="N9" s="167" t="str">
        <f>IF(TRIM(M9)="", "", IF(VLOOKUP(M9,'Footnotes list'!$D$9:$E$107,2,FALSE)=0,"",VLOOKUP(M9,'Footnotes list'!$D$9:$E$107,2,FALSE) ) )</f>
        <v/>
      </c>
      <c r="O9" s="350">
        <v>0</v>
      </c>
      <c r="P9" s="160"/>
      <c r="Q9" s="161"/>
      <c r="R9" s="167" t="str">
        <f>IF(TRIM(Q9)="", "", IF(VLOOKUP(Q9,'Footnotes list'!$D$9:$E$107,2,FALSE)=0,"",VLOOKUP(Q9,'Footnotes list'!$D$9:$E$107,2,FALSE) ) )</f>
        <v/>
      </c>
      <c r="S9" s="341">
        <f>IF(COUNT('EFA B 1'!H9)=0,"",SUM('EFA B 1'!H9))</f>
        <v>1716</v>
      </c>
      <c r="T9" s="160"/>
      <c r="U9" s="161"/>
      <c r="V9" s="167" t="str">
        <f>IF(TRIM(U9)="", "", IF(VLOOKUP(U9,'Footnotes list'!$D$9:$E$107,2,FALSE)=0,"",VLOOKUP(U9,'Footnotes list'!$D$9:$E$107,2,FALSE) ) )</f>
        <v/>
      </c>
      <c r="W9" s="351">
        <v>62</v>
      </c>
      <c r="X9" s="160"/>
      <c r="Y9" s="161"/>
      <c r="Z9" s="167" t="str">
        <f>IF(TRIM(Y9)="", "", IF(VLOOKUP(Y9,'Footnotes list'!$D$9:$E$107,2,FALSE)=0,"",VLOOKUP(Y9,'Footnotes list'!$D$9:$E$107,2,FALSE) ) )</f>
        <v/>
      </c>
      <c r="AB9" s="444"/>
      <c r="AF9" s="444"/>
    </row>
    <row r="10" spans="2:38" x14ac:dyDescent="0.35">
      <c r="K10"/>
    </row>
    <row r="11" spans="2:38" ht="20.25" hidden="1" customHeight="1" thickTop="1" thickBot="1" x14ac:dyDescent="0.4">
      <c r="D11" s="582" t="s">
        <v>184</v>
      </c>
      <c r="E11" s="583"/>
      <c r="F11" s="583"/>
      <c r="G11" s="583"/>
      <c r="H11" s="583"/>
      <c r="I11" s="583"/>
      <c r="J11" s="583"/>
      <c r="K11" s="583"/>
      <c r="L11" s="583"/>
      <c r="M11" s="583"/>
      <c r="N11" s="583"/>
      <c r="O11" s="583"/>
      <c r="P11" s="583"/>
      <c r="Q11" s="583"/>
      <c r="R11" s="583"/>
      <c r="S11" s="583"/>
      <c r="T11" s="583"/>
      <c r="U11" s="583"/>
      <c r="V11" s="583"/>
      <c r="W11" s="584" t="str">
        <f>IF(S9&gt;=W9, "OK", "Not OK")</f>
        <v>OK</v>
      </c>
      <c r="X11" s="583"/>
      <c r="Y11" s="583"/>
      <c r="Z11" s="585"/>
    </row>
    <row r="12" spans="2:38" x14ac:dyDescent="0.35">
      <c r="K12"/>
    </row>
    <row r="13" spans="2:38" ht="15" hidden="1" thickBot="1" x14ac:dyDescent="0.4">
      <c r="D13" s="586" t="s">
        <v>421</v>
      </c>
      <c r="E13" s="431"/>
      <c r="F13" s="431"/>
      <c r="G13" s="432" t="s">
        <v>464</v>
      </c>
      <c r="H13" s="431"/>
      <c r="I13" s="431"/>
      <c r="J13" s="431"/>
      <c r="K13" s="434" t="s">
        <v>509</v>
      </c>
      <c r="L13" s="431"/>
      <c r="M13" s="431"/>
      <c r="N13" s="431"/>
      <c r="O13" s="434" t="s">
        <v>510</v>
      </c>
      <c r="P13" s="431"/>
      <c r="Q13" s="431"/>
      <c r="R13" s="431"/>
      <c r="S13" s="434" t="s">
        <v>463</v>
      </c>
      <c r="T13" s="431"/>
      <c r="U13" s="431"/>
      <c r="V13" s="431"/>
      <c r="W13" s="587" t="s">
        <v>511</v>
      </c>
      <c r="X13" s="588"/>
      <c r="Y13" s="431"/>
      <c r="Z13" s="589"/>
    </row>
    <row r="14" spans="2:38" x14ac:dyDescent="0.35">
      <c r="D14" s="1" t="s">
        <v>20</v>
      </c>
    </row>
    <row r="15" spans="2:38" s="481" customFormat="1" ht="18" customHeight="1" x14ac:dyDescent="0.35">
      <c r="D15" s="590" t="s">
        <v>154</v>
      </c>
      <c r="K15" s="591"/>
    </row>
    <row r="16" spans="2:38" ht="112.5" customHeight="1" x14ac:dyDescent="0.35">
      <c r="D16" s="764" t="s">
        <v>624</v>
      </c>
      <c r="E16" s="749"/>
      <c r="F16" s="749"/>
      <c r="G16" s="749"/>
      <c r="H16" s="749"/>
      <c r="I16" s="749"/>
      <c r="J16" s="749"/>
      <c r="K16" s="749"/>
      <c r="L16" s="749"/>
      <c r="M16" s="749"/>
      <c r="N16" s="749"/>
      <c r="O16" s="749"/>
      <c r="P16" s="749"/>
      <c r="Q16" s="749"/>
      <c r="R16" s="749"/>
    </row>
    <row r="17" spans="1:35" x14ac:dyDescent="0.35">
      <c r="K17"/>
    </row>
    <row r="18" spans="1:35" ht="36.75" customHeight="1" thickBot="1" x14ac:dyDescent="0.4">
      <c r="K18"/>
    </row>
    <row r="19" spans="1:35" x14ac:dyDescent="0.35">
      <c r="A19" s="734" t="s">
        <v>419</v>
      </c>
      <c r="B19" s="735"/>
      <c r="K19"/>
    </row>
    <row r="20" spans="1:35" x14ac:dyDescent="0.35">
      <c r="A20" s="436" t="s">
        <v>439</v>
      </c>
      <c r="B20" s="491" t="s">
        <v>431</v>
      </c>
      <c r="K20"/>
    </row>
    <row r="21" spans="1:35" ht="40.5" customHeight="1" x14ac:dyDescent="0.35">
      <c r="A21" s="436" t="s">
        <v>405</v>
      </c>
      <c r="B21" s="495" t="s">
        <v>422</v>
      </c>
      <c r="K21"/>
    </row>
    <row r="22" spans="1:35" x14ac:dyDescent="0.35">
      <c r="A22" s="496" t="s">
        <v>412</v>
      </c>
      <c r="B22" s="497" t="s">
        <v>425</v>
      </c>
      <c r="D22" s="405"/>
      <c r="E22" s="405"/>
      <c r="F22" s="405"/>
      <c r="G22" s="405"/>
      <c r="H22" s="405"/>
      <c r="I22" s="405"/>
      <c r="J22" s="405"/>
      <c r="K22" s="405"/>
      <c r="L22" s="405"/>
      <c r="M22" s="405"/>
      <c r="N22" s="405"/>
      <c r="O22" s="405"/>
      <c r="P22" s="405"/>
      <c r="Q22" s="405"/>
      <c r="R22" s="405"/>
    </row>
    <row r="23" spans="1:35" x14ac:dyDescent="0.35">
      <c r="A23" s="436" t="s">
        <v>423</v>
      </c>
      <c r="B23" s="497" t="s">
        <v>508</v>
      </c>
    </row>
    <row r="24" spans="1:35" x14ac:dyDescent="0.35">
      <c r="A24" s="436" t="s">
        <v>424</v>
      </c>
      <c r="B24" s="495" t="s">
        <v>422</v>
      </c>
      <c r="D24" s="592"/>
      <c r="H24" s="446"/>
      <c r="I24" s="446"/>
      <c r="J24" s="446"/>
      <c r="L24" s="446"/>
      <c r="M24" s="446"/>
      <c r="N24" s="446"/>
      <c r="P24" s="446"/>
      <c r="Q24" s="446"/>
      <c r="R24" s="446"/>
    </row>
    <row r="25" spans="1:35" x14ac:dyDescent="0.35">
      <c r="A25" s="436" t="s">
        <v>426</v>
      </c>
      <c r="B25" s="437" t="s">
        <v>425</v>
      </c>
      <c r="K25"/>
      <c r="AI25" s="1"/>
    </row>
    <row r="26" spans="1:35" ht="15" thickBot="1" x14ac:dyDescent="0.4">
      <c r="A26" s="442" t="s">
        <v>792</v>
      </c>
      <c r="B26" s="503" t="s">
        <v>798</v>
      </c>
    </row>
  </sheetData>
  <sheetProtection algorithmName="SHA-512" hashValue="g9PYr13pgB4LUlCzJsR72ZC752c1uXYJY5pu86m24b53+VXDHBYE5uf0I+6ZGLy8FuULWdEKcX9gxTPkOpixSw==" saltValue="fhodAlyEevS+xP6js6a7RQ==" spinCount="100000" sheet="1" objects="1" scenarios="1"/>
  <mergeCells count="16">
    <mergeCell ref="X7:X8"/>
    <mergeCell ref="Y7:Z8"/>
    <mergeCell ref="D16:R16"/>
    <mergeCell ref="A19:B19"/>
    <mergeCell ref="D2:W2"/>
    <mergeCell ref="D3:W3"/>
    <mergeCell ref="E8:F8"/>
    <mergeCell ref="D7:F7"/>
    <mergeCell ref="H7:H8"/>
    <mergeCell ref="I7:J8"/>
    <mergeCell ref="L7:L8"/>
    <mergeCell ref="M7:N8"/>
    <mergeCell ref="P7:P8"/>
    <mergeCell ref="Q7:R8"/>
    <mergeCell ref="T7:T8"/>
    <mergeCell ref="U7:V8"/>
  </mergeCells>
  <pageMargins left="0.7" right="0.7" top="0.75" bottom="0.75" header="0.3" footer="0.3"/>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MainBody">
                <anchor moveWithCells="1" sizeWithCells="1">
                  <from>
                    <xdr:col>13</xdr:col>
                    <xdr:colOff>260350</xdr:colOff>
                    <xdr:row>1</xdr:row>
                    <xdr:rowOff>133350</xdr:rowOff>
                  </from>
                  <to>
                    <xdr:col>14</xdr:col>
                    <xdr:colOff>628650</xdr:colOff>
                    <xdr:row>2</xdr:row>
                    <xdr:rowOff>209550</xdr:rowOff>
                  </to>
                </anchor>
              </controlPr>
            </control>
          </mc:Choice>
        </mc:AlternateContent>
        <mc:AlternateContent xmlns:mc="http://schemas.openxmlformats.org/markup-compatibility/2006">
          <mc:Choice Requires="x14">
            <control shapeId="6146" r:id="rId5" name="Button 2">
              <controlPr defaultSize="0" print="0" autoFill="0" autoPict="0" macro="[0]!RestoreColours">
                <anchor moveWithCells="1" sizeWithCells="1">
                  <from>
                    <xdr:col>14</xdr:col>
                    <xdr:colOff>723900</xdr:colOff>
                    <xdr:row>1</xdr:row>
                    <xdr:rowOff>114300</xdr:rowOff>
                  </from>
                  <to>
                    <xdr:col>17</xdr:col>
                    <xdr:colOff>285750</xdr:colOff>
                    <xdr:row>2</xdr:row>
                    <xdr:rowOff>209550</xdr:rowOff>
                  </to>
                </anchor>
              </controlPr>
            </control>
          </mc:Choice>
        </mc:AlternateContent>
        <mc:AlternateContent xmlns:mc="http://schemas.openxmlformats.org/markup-compatibility/2006">
          <mc:Choice Requires="x14">
            <control shapeId="6147" r:id="rId6" name="formulas">
              <controlPr defaultSize="0" print="0" autoFill="0" autoPict="0" macro="[0]!'SwitchLocksInCells &quot;formulas&quot;'" altText="Lock formulas">
                <anchor moveWithCells="1" sizeWithCells="1">
                  <from>
                    <xdr:col>17</xdr:col>
                    <xdr:colOff>419100</xdr:colOff>
                    <xdr:row>1</xdr:row>
                    <xdr:rowOff>114300</xdr:rowOff>
                  </from>
                  <to>
                    <xdr:col>18</xdr:col>
                    <xdr:colOff>628650</xdr:colOff>
                    <xdr:row>2</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Lists!$D$2:$D$8</xm:f>
          </x14:formula1>
          <xm:sqref>H9 L9 P9 T9 X9</xm:sqref>
        </x14:dataValidation>
        <x14:dataValidation type="list" allowBlank="1" showInputMessage="1" showErrorMessage="1" xr:uid="{00000000-0002-0000-0B00-000001000000}">
          <x14:formula1>
            <xm:f>'Footnotes list'!$D$9:$D$58</xm:f>
          </x14:formula1>
          <xm:sqref>I9 M9 Q9 U9 Y9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rgb="FFC2DBA9"/>
    <pageSetUpPr fitToPage="1"/>
  </sheetPr>
  <dimension ref="B1:AN29"/>
  <sheetViews>
    <sheetView showGridLines="0" topLeftCell="S1" zoomScaleNormal="100" workbookViewId="0">
      <selection activeCell="AE12" sqref="AE12"/>
    </sheetView>
  </sheetViews>
  <sheetFormatPr defaultColWidth="9.26953125" defaultRowHeight="14.5" x14ac:dyDescent="0.35"/>
  <cols>
    <col min="1" max="1" width="6.26953125" customWidth="1"/>
    <col min="2" max="2" width="18.7265625" hidden="1" customWidth="1"/>
    <col min="3" max="3" width="10" hidden="1" customWidth="1"/>
    <col min="4" max="4" width="3.26953125" customWidth="1"/>
    <col min="5" max="5" width="9.453125" customWidth="1"/>
    <col min="6" max="6" width="8" customWidth="1"/>
    <col min="7" max="7" width="21.7265625" customWidth="1"/>
    <col min="8" max="8" width="13.7265625" customWidth="1"/>
    <col min="9" max="9" width="3.7265625" customWidth="1"/>
    <col min="10" max="10" width="3.26953125" customWidth="1"/>
    <col min="11" max="11" width="8.26953125" customWidth="1"/>
    <col min="12" max="12" width="11.7265625" customWidth="1"/>
    <col min="13" max="13" width="3.7265625" customWidth="1"/>
    <col min="14" max="14" width="3.26953125" customWidth="1"/>
    <col min="15" max="15" width="8.26953125" customWidth="1"/>
    <col min="16" max="16" width="11.453125" customWidth="1"/>
    <col min="17" max="17" width="3.7265625" customWidth="1"/>
    <col min="18" max="18" width="3.26953125" customWidth="1"/>
    <col min="19" max="19" width="8.26953125" customWidth="1"/>
    <col min="20" max="20" width="13.7265625" style="1" customWidth="1"/>
    <col min="21" max="21" width="3.7265625" customWidth="1"/>
    <col min="22" max="22" width="3.26953125" customWidth="1"/>
    <col min="23" max="23" width="8.26953125" customWidth="1"/>
    <col min="24" max="24" width="13.7265625" style="1" customWidth="1"/>
    <col min="25" max="25" width="3.7265625" customWidth="1"/>
    <col min="26" max="26" width="3.26953125" customWidth="1"/>
    <col min="27" max="27" width="8.26953125" customWidth="1"/>
    <col min="28" max="28" width="13.7265625" style="1" customWidth="1"/>
    <col min="29" max="29" width="3.7265625" customWidth="1"/>
    <col min="30" max="30" width="3.26953125" customWidth="1"/>
    <col min="31" max="31" width="8.26953125" customWidth="1"/>
    <col min="32" max="32" width="13.7265625" style="1" customWidth="1"/>
    <col min="33" max="33" width="3.7265625" customWidth="1"/>
    <col min="34" max="34" width="3.26953125" customWidth="1"/>
    <col min="35" max="35" width="8.26953125" customWidth="1"/>
    <col min="36" max="36" width="14.7265625" customWidth="1"/>
    <col min="37" max="37" width="3.7265625" customWidth="1"/>
    <col min="38" max="38" width="3.26953125" customWidth="1"/>
    <col min="39" max="39" width="8.26953125" customWidth="1"/>
  </cols>
  <sheetData>
    <row r="1" spans="3:40" ht="15.75" customHeight="1"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row>
    <row r="2" spans="3:40" ht="32.25" customHeight="1" x14ac:dyDescent="0.35">
      <c r="E2" s="402" t="s">
        <v>141</v>
      </c>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row>
    <row r="3" spans="3:40" s="405" customFormat="1" ht="30" customHeight="1" x14ac:dyDescent="0.35">
      <c r="E3" s="406" t="s">
        <v>77</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row>
    <row r="4" spans="3:40" ht="20.25" customHeight="1" x14ac:dyDescent="0.35">
      <c r="C4" s="409" t="s">
        <v>427</v>
      </c>
      <c r="E4" s="410" t="s">
        <v>519</v>
      </c>
      <c r="F4" s="411" t="str">
        <f>'GETTING STARTED'!G9</f>
        <v>EE</v>
      </c>
      <c r="G4" s="411" t="str">
        <f>IF('GETTING STARTED'!E9="","",'GETTING STARTED'!E9)</f>
        <v>Estonia</v>
      </c>
      <c r="H4" s="499"/>
      <c r="I4" s="412"/>
      <c r="J4" s="412"/>
      <c r="K4" s="412"/>
      <c r="L4" s="499"/>
      <c r="M4" s="412"/>
      <c r="N4" s="412"/>
      <c r="O4" s="412"/>
      <c r="P4" s="499"/>
      <c r="Q4" s="412"/>
      <c r="R4" s="412"/>
      <c r="S4" s="412"/>
      <c r="T4" s="499"/>
      <c r="U4" s="412"/>
      <c r="V4" s="412"/>
      <c r="W4" s="412"/>
      <c r="X4" s="499"/>
      <c r="Y4" s="412"/>
      <c r="Z4" s="412"/>
      <c r="AA4" s="412"/>
      <c r="AB4" s="499"/>
      <c r="AC4" s="412"/>
      <c r="AD4" s="412"/>
      <c r="AE4" s="412"/>
      <c r="AF4" s="499"/>
      <c r="AG4" s="412"/>
      <c r="AH4" s="412"/>
      <c r="AI4" s="412"/>
      <c r="AJ4" s="499"/>
      <c r="AK4" s="412"/>
      <c r="AL4" s="412"/>
      <c r="AM4" s="412"/>
    </row>
    <row r="5" spans="3:40" ht="24" customHeight="1" x14ac:dyDescent="0.35">
      <c r="C5" s="409" t="s">
        <v>428</v>
      </c>
      <c r="E5" s="413" t="s">
        <v>520</v>
      </c>
      <c r="F5" s="413">
        <f>IF('GETTING STARTED'!E10="","",'GETTING STARTED'!E10)</f>
        <v>2022</v>
      </c>
      <c r="G5" s="413" t="str">
        <f>CONCATENATE("Currency: ", 'GETTING STARTED'!$E$11)</f>
        <v>Currency: EUR</v>
      </c>
      <c r="H5" s="593"/>
      <c r="I5" s="414"/>
      <c r="J5" s="414"/>
      <c r="K5" s="414"/>
      <c r="L5" s="593"/>
      <c r="M5" s="414"/>
      <c r="N5" s="414"/>
      <c r="O5" s="414"/>
      <c r="P5" s="593"/>
      <c r="Q5" s="414"/>
      <c r="R5" s="414"/>
      <c r="S5" s="414"/>
      <c r="T5" s="593"/>
      <c r="U5" s="414"/>
      <c r="V5" s="414"/>
      <c r="W5" s="414"/>
      <c r="X5" s="593"/>
      <c r="Y5" s="414"/>
      <c r="Z5" s="414"/>
      <c r="AA5" s="414"/>
      <c r="AB5" s="593"/>
      <c r="AC5" s="414"/>
      <c r="AD5" s="414"/>
      <c r="AE5" s="414"/>
      <c r="AF5" s="593"/>
      <c r="AG5" s="414"/>
      <c r="AH5" s="414"/>
      <c r="AI5" s="414"/>
      <c r="AJ5" s="593"/>
      <c r="AK5" s="414"/>
      <c r="AL5" s="414"/>
      <c r="AM5" s="414"/>
    </row>
    <row r="6" spans="3:40" ht="12" customHeight="1" thickBot="1" x14ac:dyDescent="0.4">
      <c r="E6" s="415"/>
      <c r="F6" s="415"/>
      <c r="G6" s="415"/>
      <c r="H6" s="594"/>
      <c r="I6" s="416"/>
      <c r="J6" s="416"/>
      <c r="K6" s="416"/>
      <c r="L6" s="594"/>
      <c r="M6" s="416"/>
      <c r="N6" s="416"/>
      <c r="O6" s="416"/>
      <c r="P6" s="594"/>
      <c r="Q6" s="416"/>
      <c r="R6" s="416"/>
      <c r="S6" s="416"/>
      <c r="T6" s="594"/>
      <c r="U6" s="416"/>
      <c r="V6" s="416"/>
      <c r="W6" s="416"/>
      <c r="X6" s="594"/>
      <c r="Y6" s="416"/>
      <c r="Z6" s="416"/>
      <c r="AA6" s="416"/>
      <c r="AB6" s="594"/>
      <c r="AC6" s="416"/>
      <c r="AD6" s="416"/>
      <c r="AE6" s="416"/>
      <c r="AF6" s="594"/>
      <c r="AG6" s="416"/>
      <c r="AH6" s="416"/>
      <c r="AI6" s="416"/>
      <c r="AJ6" s="594"/>
      <c r="AK6" s="416"/>
      <c r="AL6" s="416"/>
      <c r="AM6" s="416"/>
    </row>
    <row r="7" spans="3:40" ht="15.75" customHeight="1" x14ac:dyDescent="0.35">
      <c r="E7" s="774" t="s">
        <v>891</v>
      </c>
      <c r="F7" s="775"/>
      <c r="G7" s="776"/>
      <c r="H7" s="569" t="s">
        <v>142</v>
      </c>
      <c r="I7" s="711" t="s">
        <v>586</v>
      </c>
      <c r="J7" s="713" t="s">
        <v>587</v>
      </c>
      <c r="K7" s="714"/>
      <c r="L7" s="571" t="s">
        <v>66</v>
      </c>
      <c r="M7" s="711" t="s">
        <v>586</v>
      </c>
      <c r="N7" s="713" t="s">
        <v>587</v>
      </c>
      <c r="O7" s="714"/>
      <c r="P7" s="595" t="s">
        <v>48</v>
      </c>
      <c r="Q7" s="711" t="s">
        <v>586</v>
      </c>
      <c r="R7" s="713" t="s">
        <v>587</v>
      </c>
      <c r="S7" s="714"/>
      <c r="T7" s="595" t="s">
        <v>627</v>
      </c>
      <c r="U7" s="711" t="s">
        <v>586</v>
      </c>
      <c r="V7" s="713" t="s">
        <v>587</v>
      </c>
      <c r="W7" s="714"/>
      <c r="X7" s="595" t="s">
        <v>625</v>
      </c>
      <c r="Y7" s="711" t="s">
        <v>586</v>
      </c>
      <c r="Z7" s="713" t="s">
        <v>587</v>
      </c>
      <c r="AA7" s="714"/>
      <c r="AB7" s="595" t="s">
        <v>626</v>
      </c>
      <c r="AC7" s="711" t="s">
        <v>586</v>
      </c>
      <c r="AD7" s="713" t="s">
        <v>587</v>
      </c>
      <c r="AE7" s="714"/>
      <c r="AF7" s="595" t="s">
        <v>59</v>
      </c>
      <c r="AG7" s="711" t="s">
        <v>586</v>
      </c>
      <c r="AH7" s="713" t="s">
        <v>587</v>
      </c>
      <c r="AI7" s="714"/>
      <c r="AJ7" s="572" t="s">
        <v>60</v>
      </c>
      <c r="AK7" s="711" t="s">
        <v>586</v>
      </c>
      <c r="AL7" s="713" t="s">
        <v>587</v>
      </c>
      <c r="AM7" s="714"/>
      <c r="AN7" s="426"/>
    </row>
    <row r="8" spans="3:40" ht="59.25" customHeight="1" thickBot="1" x14ac:dyDescent="0.4">
      <c r="E8" s="596" t="s">
        <v>0</v>
      </c>
      <c r="F8" s="772" t="s">
        <v>1</v>
      </c>
      <c r="G8" s="773"/>
      <c r="H8" s="597" t="s">
        <v>12</v>
      </c>
      <c r="I8" s="712"/>
      <c r="J8" s="715"/>
      <c r="K8" s="716"/>
      <c r="L8" s="598" t="s">
        <v>512</v>
      </c>
      <c r="M8" s="712"/>
      <c r="N8" s="715"/>
      <c r="O8" s="716"/>
      <c r="P8" s="599" t="s">
        <v>153</v>
      </c>
      <c r="Q8" s="712"/>
      <c r="R8" s="715"/>
      <c r="S8" s="716"/>
      <c r="T8" s="600" t="s">
        <v>628</v>
      </c>
      <c r="U8" s="712"/>
      <c r="V8" s="715"/>
      <c r="W8" s="716"/>
      <c r="X8" s="600" t="s">
        <v>629</v>
      </c>
      <c r="Y8" s="712"/>
      <c r="Z8" s="715"/>
      <c r="AA8" s="716"/>
      <c r="AB8" s="600" t="s">
        <v>630</v>
      </c>
      <c r="AC8" s="712"/>
      <c r="AD8" s="715"/>
      <c r="AE8" s="716"/>
      <c r="AF8" s="600" t="s">
        <v>21</v>
      </c>
      <c r="AG8" s="712"/>
      <c r="AH8" s="715"/>
      <c r="AI8" s="716"/>
      <c r="AJ8" s="601" t="s">
        <v>513</v>
      </c>
      <c r="AK8" s="712"/>
      <c r="AL8" s="715"/>
      <c r="AM8" s="716"/>
      <c r="AN8" s="1"/>
    </row>
    <row r="9" spans="3:40" ht="21.75" customHeight="1" thickBot="1" x14ac:dyDescent="0.4">
      <c r="E9" s="602" t="s">
        <v>36</v>
      </c>
      <c r="F9" s="603" t="s">
        <v>70</v>
      </c>
      <c r="G9" s="604"/>
      <c r="H9" s="352">
        <v>935</v>
      </c>
      <c r="I9" s="160"/>
      <c r="J9" s="161"/>
      <c r="K9" s="167" t="str">
        <f>IF(TRIM(J9)="", "", IF(VLOOKUP(J9,'Footnotes list'!$D$9:$E$107,2,FALSE)=0,"",VLOOKUP(J9,'Footnotes list'!$D$9:$E$107,2,FALSE) ) )</f>
        <v/>
      </c>
      <c r="L9" s="450">
        <v>107</v>
      </c>
      <c r="M9" s="160"/>
      <c r="N9" s="161"/>
      <c r="O9" s="167" t="str">
        <f>IF(TRIM(N9)="", "", IF(VLOOKUP(N9,'Footnotes list'!$D$9:$E$107,2,FALSE)=0,"",VLOOKUP(N9,'Footnotes list'!$D$9:$E$107,2,FALSE) ) )</f>
        <v/>
      </c>
      <c r="P9" s="451">
        <f>IF(COUNT(H9,L9)=0,"",SUM(H9,L9))</f>
        <v>1042</v>
      </c>
      <c r="Q9" s="160"/>
      <c r="R9" s="161"/>
      <c r="S9" s="167" t="str">
        <f>IF(TRIM(R9)="", "", IF(VLOOKUP(R9,'Footnotes list'!$D$9:$E$107,2,FALSE)=0,"",VLOOKUP(R9,'Footnotes list'!$D$9:$E$107,2,FALSE) ) )</f>
        <v/>
      </c>
      <c r="T9" s="353">
        <v>102</v>
      </c>
      <c r="U9" s="160"/>
      <c r="V9" s="161"/>
      <c r="W9" s="167" t="str">
        <f>IF(TRIM(V9)="", "", IF(VLOOKUP(V9,'Footnotes list'!$D$9:$E$107,2,FALSE)=0,"",VLOOKUP(V9,'Footnotes list'!$D$9:$E$107,2,FALSE) ) )</f>
        <v/>
      </c>
      <c r="X9" s="451">
        <f>IF(COUNT(P9,T9)=0,"",SUM(P9,T9))</f>
        <v>1144</v>
      </c>
      <c r="Y9" s="160"/>
      <c r="Z9" s="161"/>
      <c r="AA9" s="167" t="str">
        <f>IF(TRIM(Z9)="", "", IF(VLOOKUP(Z9,'Footnotes list'!$D$9:$E$107,2,FALSE)=0,"",VLOOKUP(Z9,'Footnotes list'!$D$9:$E$107,2,FALSE) ) )</f>
        <v/>
      </c>
      <c r="AB9" s="353">
        <v>323</v>
      </c>
      <c r="AC9" s="160"/>
      <c r="AD9" s="161"/>
      <c r="AE9" s="167" t="str">
        <f>IF(TRIM(AD9)="", "", IF(VLOOKUP(AD9,'Footnotes list'!$D$9:$E$107,2,FALSE)=0,"",VLOOKUP(AD9,'Footnotes list'!$D$9:$E$107,2,FALSE) ) )</f>
        <v/>
      </c>
      <c r="AF9" s="353">
        <v>56</v>
      </c>
      <c r="AG9" s="160"/>
      <c r="AH9" s="161"/>
      <c r="AI9" s="167" t="str">
        <f>IF(TRIM(AH9)="", "", IF(VLOOKUP(AH9,'Footnotes list'!$D$9:$E$107,2,FALSE)=0,"",VLOOKUP(AH9,'Footnotes list'!$D$9:$E$107,2,FALSE) ) )</f>
        <v/>
      </c>
      <c r="AJ9" s="605">
        <f>IF(COUNT(X9,AB9,AF9)=0,"",SUM(X9,AB9,AF9))</f>
        <v>1523</v>
      </c>
      <c r="AK9" s="160"/>
      <c r="AL9" s="161"/>
      <c r="AM9" s="167" t="str">
        <f>IF(TRIM(AL9)="", "", IF(VLOOKUP(AL9,'Footnotes list'!$D$9:$E$107,2,FALSE)=0,"",VLOOKUP(AL9,'Footnotes list'!$D$9:$E$107,2,FALSE) ) )</f>
        <v/>
      </c>
    </row>
    <row r="10" spans="3:40" ht="14.25" customHeight="1" x14ac:dyDescent="0.35">
      <c r="E10" s="606"/>
      <c r="F10" s="607"/>
      <c r="G10" s="608"/>
      <c r="H10" s="608"/>
      <c r="L10" s="608"/>
      <c r="P10" s="608"/>
      <c r="T10" s="608"/>
      <c r="X10" s="608"/>
      <c r="AB10" s="608"/>
      <c r="AF10" s="608"/>
    </row>
    <row r="11" spans="3:40" ht="16" hidden="1" thickBot="1" x14ac:dyDescent="0.4">
      <c r="E11" s="609" t="s">
        <v>423</v>
      </c>
      <c r="F11" s="610"/>
      <c r="G11" s="610"/>
      <c r="H11" s="611" t="s">
        <v>508</v>
      </c>
      <c r="I11" s="431"/>
      <c r="J11" s="431"/>
      <c r="K11" s="431"/>
      <c r="L11" s="612" t="s">
        <v>515</v>
      </c>
      <c r="M11" s="431"/>
      <c r="N11" s="431"/>
      <c r="O11" s="431"/>
      <c r="P11" s="612" t="s">
        <v>425</v>
      </c>
      <c r="Q11" s="431"/>
      <c r="R11" s="431"/>
      <c r="S11" s="431"/>
      <c r="T11" s="613" t="s">
        <v>516</v>
      </c>
      <c r="U11" s="431"/>
      <c r="V11" s="431"/>
      <c r="W11" s="431"/>
      <c r="X11" s="613" t="s">
        <v>631</v>
      </c>
      <c r="Y11" s="431"/>
      <c r="Z11" s="431"/>
      <c r="AA11" s="431"/>
      <c r="AB11" s="613" t="s">
        <v>632</v>
      </c>
      <c r="AC11" s="431"/>
      <c r="AD11" s="431"/>
      <c r="AE11" s="431"/>
      <c r="AF11" s="613" t="s">
        <v>517</v>
      </c>
      <c r="AG11" s="431"/>
      <c r="AH11" s="431"/>
      <c r="AI11" s="431"/>
      <c r="AJ11" s="613" t="s">
        <v>518</v>
      </c>
      <c r="AK11" s="431"/>
      <c r="AL11" s="431"/>
      <c r="AM11" s="589"/>
    </row>
    <row r="12" spans="3:40" x14ac:dyDescent="0.35">
      <c r="E12" s="1" t="s">
        <v>20</v>
      </c>
      <c r="T12"/>
      <c r="X12"/>
      <c r="AB12"/>
      <c r="AF12"/>
    </row>
    <row r="13" spans="3:40" x14ac:dyDescent="0.35">
      <c r="E13" s="444" t="s">
        <v>146</v>
      </c>
      <c r="T13"/>
      <c r="X13"/>
      <c r="AB13"/>
      <c r="AF13"/>
    </row>
    <row r="14" spans="3:40" x14ac:dyDescent="0.35">
      <c r="E14" s="444" t="s">
        <v>26</v>
      </c>
      <c r="T14"/>
      <c r="X14"/>
      <c r="AB14"/>
      <c r="AF14"/>
    </row>
    <row r="15" spans="3:40" x14ac:dyDescent="0.35">
      <c r="E15" s="444"/>
      <c r="T15"/>
      <c r="X15"/>
      <c r="AB15"/>
      <c r="AF15"/>
    </row>
    <row r="16" spans="3:40" x14ac:dyDescent="0.35">
      <c r="E16" s="445"/>
      <c r="F16" s="446"/>
      <c r="G16" s="446"/>
      <c r="H16" s="446"/>
      <c r="L16" s="446"/>
      <c r="P16" s="446"/>
    </row>
    <row r="17" spans="2:39" ht="36" customHeight="1" x14ac:dyDescent="0.35">
      <c r="T17"/>
      <c r="X17"/>
      <c r="AB17"/>
      <c r="AF17"/>
    </row>
    <row r="18" spans="2:39" ht="15" thickBot="1" x14ac:dyDescent="0.4"/>
    <row r="19" spans="2:39" x14ac:dyDescent="0.35">
      <c r="B19" s="734" t="s">
        <v>419</v>
      </c>
      <c r="C19" s="735"/>
      <c r="T19"/>
      <c r="X19"/>
      <c r="AB19"/>
      <c r="AF19"/>
    </row>
    <row r="20" spans="2:39" ht="60" customHeight="1" x14ac:dyDescent="0.35">
      <c r="B20" s="436" t="s">
        <v>439</v>
      </c>
      <c r="C20" s="614" t="s">
        <v>431</v>
      </c>
    </row>
    <row r="21" spans="2:39" x14ac:dyDescent="0.35">
      <c r="B21" s="436" t="s">
        <v>405</v>
      </c>
      <c r="C21" s="495" t="s">
        <v>422</v>
      </c>
      <c r="T21"/>
      <c r="X21"/>
      <c r="AB21"/>
      <c r="AF21"/>
    </row>
    <row r="22" spans="2:39" x14ac:dyDescent="0.35">
      <c r="B22" s="496" t="s">
        <v>412</v>
      </c>
      <c r="C22" s="614" t="s">
        <v>514</v>
      </c>
    </row>
    <row r="23" spans="2:39" x14ac:dyDescent="0.35">
      <c r="B23" s="436" t="s">
        <v>421</v>
      </c>
      <c r="C23" s="438" t="s">
        <v>422</v>
      </c>
    </row>
    <row r="24" spans="2:39" x14ac:dyDescent="0.35">
      <c r="B24" s="436" t="s">
        <v>424</v>
      </c>
      <c r="C24" s="495" t="s">
        <v>422</v>
      </c>
      <c r="E24" s="592"/>
      <c r="I24" s="446"/>
      <c r="J24" s="446"/>
      <c r="K24" s="446"/>
      <c r="L24" s="1"/>
      <c r="M24" s="446"/>
      <c r="N24" s="446"/>
      <c r="O24" s="446"/>
      <c r="Q24" s="446"/>
      <c r="R24" s="446"/>
      <c r="S24" s="446"/>
      <c r="T24"/>
      <c r="X24"/>
      <c r="AB24"/>
      <c r="AF24"/>
    </row>
    <row r="25" spans="2:39" x14ac:dyDescent="0.35">
      <c r="B25" s="436" t="s">
        <v>426</v>
      </c>
      <c r="C25" s="437" t="s">
        <v>425</v>
      </c>
      <c r="T25"/>
      <c r="X25"/>
      <c r="AB25"/>
      <c r="AF25"/>
      <c r="AJ25" s="1"/>
    </row>
    <row r="26" spans="2:39" ht="15" thickBot="1" x14ac:dyDescent="0.4">
      <c r="B26" s="442" t="s">
        <v>792</v>
      </c>
      <c r="C26" s="503" t="s">
        <v>804</v>
      </c>
    </row>
    <row r="29" spans="2:39" x14ac:dyDescent="0.35">
      <c r="I29" s="446"/>
      <c r="J29" s="446"/>
      <c r="K29" s="446"/>
      <c r="M29" s="446"/>
      <c r="N29" s="446"/>
      <c r="O29" s="446"/>
      <c r="Q29" s="446"/>
      <c r="R29" s="446"/>
      <c r="S29" s="446"/>
      <c r="U29" s="446"/>
      <c r="V29" s="446"/>
      <c r="W29" s="446"/>
      <c r="Y29" s="446"/>
      <c r="Z29" s="446"/>
      <c r="AA29" s="446"/>
      <c r="AC29" s="446"/>
      <c r="AD29" s="446"/>
      <c r="AE29" s="446"/>
      <c r="AG29" s="446"/>
      <c r="AH29" s="446"/>
      <c r="AI29" s="446"/>
      <c r="AK29" s="446"/>
      <c r="AL29" s="446"/>
      <c r="AM29" s="446"/>
    </row>
  </sheetData>
  <sheetProtection algorithmName="SHA-512" hashValue="tuEYDnudHGTtGUp2uV1mhJ+SkHSqhKc0Tq1jhIv2WXIPq6SNMqO6pugH4mhIS5B+0SVn1M2fsNApZa9tljPJ8A==" saltValue="KdIR2raYagbDNgnbbg4epQ==" spinCount="100000" sheet="1" objects="1" scenarios="1"/>
  <mergeCells count="19">
    <mergeCell ref="AH7:AI8"/>
    <mergeCell ref="AK7:AK8"/>
    <mergeCell ref="AL7:AM8"/>
    <mergeCell ref="M7:M8"/>
    <mergeCell ref="N7:O8"/>
    <mergeCell ref="Q7:Q8"/>
    <mergeCell ref="R7:S8"/>
    <mergeCell ref="AG7:AG8"/>
    <mergeCell ref="U7:U8"/>
    <mergeCell ref="V7:W8"/>
    <mergeCell ref="Y7:Y8"/>
    <mergeCell ref="Z7:AA8"/>
    <mergeCell ref="AC7:AC8"/>
    <mergeCell ref="AD7:AE8"/>
    <mergeCell ref="B19:C19"/>
    <mergeCell ref="F8:G8"/>
    <mergeCell ref="E7:G7"/>
    <mergeCell ref="I7:I8"/>
    <mergeCell ref="J7:K8"/>
  </mergeCells>
  <pageMargins left="0.7" right="0.7" top="0.75" bottom="0.75" header="0.3" footer="0.3"/>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MainBody">
                <anchor moveWithCells="1" sizeWithCells="1">
                  <from>
                    <xdr:col>14</xdr:col>
                    <xdr:colOff>400050</xdr:colOff>
                    <xdr:row>1</xdr:row>
                    <xdr:rowOff>152400</xdr:rowOff>
                  </from>
                  <to>
                    <xdr:col>15</xdr:col>
                    <xdr:colOff>755650</xdr:colOff>
                    <xdr:row>2</xdr:row>
                    <xdr:rowOff>184150</xdr:rowOff>
                  </to>
                </anchor>
              </controlPr>
            </control>
          </mc:Choice>
        </mc:AlternateContent>
        <mc:AlternateContent xmlns:mc="http://schemas.openxmlformats.org/markup-compatibility/2006">
          <mc:Choice Requires="x14">
            <control shapeId="12290" r:id="rId5" name="Button 2">
              <controlPr defaultSize="0" print="0" autoFill="0" autoPict="0" macro="[0]!RestoreColours">
                <anchor moveWithCells="1" sizeWithCells="1">
                  <from>
                    <xdr:col>16</xdr:col>
                    <xdr:colOff>95250</xdr:colOff>
                    <xdr:row>1</xdr:row>
                    <xdr:rowOff>133350</xdr:rowOff>
                  </from>
                  <to>
                    <xdr:col>18</xdr:col>
                    <xdr:colOff>527050</xdr:colOff>
                    <xdr:row>2</xdr:row>
                    <xdr:rowOff>184150</xdr:rowOff>
                  </to>
                </anchor>
              </controlPr>
            </control>
          </mc:Choice>
        </mc:AlternateContent>
        <mc:AlternateContent xmlns:mc="http://schemas.openxmlformats.org/markup-compatibility/2006">
          <mc:Choice Requires="x14">
            <control shapeId="12291" r:id="rId6" name="formulas">
              <controlPr defaultSize="0" print="0" autoFill="0" autoPict="0" macro="[0]!'SwitchLocksInCells &quot;formulas&quot;'" altText="Lock formulas">
                <anchor moveWithCells="1" sizeWithCells="1">
                  <from>
                    <xdr:col>19</xdr:col>
                    <xdr:colOff>95250</xdr:colOff>
                    <xdr:row>1</xdr:row>
                    <xdr:rowOff>114300</xdr:rowOff>
                  </from>
                  <to>
                    <xdr:col>19</xdr:col>
                    <xdr:colOff>857250</xdr:colOff>
                    <xdr:row>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'Footnotes list'!$D$9:$D$58</xm:f>
          </x14:formula1>
          <xm:sqref>J9 N9 R9 AH9 AL9 V9 Z9 AD9</xm:sqref>
        </x14:dataValidation>
        <x14:dataValidation type="list" allowBlank="1" showInputMessage="1" showErrorMessage="1" xr:uid="{00000000-0002-0000-0C00-000001000000}">
          <x14:formula1>
            <xm:f>Lists!$D$2:$D$8</xm:f>
          </x14:formula1>
          <xm:sqref>I9 M9 Q9 AG9 AK9 U9 Y9 AC9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rgb="FFC2DBA9"/>
    <pageSetUpPr fitToPage="1"/>
  </sheetPr>
  <dimension ref="B1:AJ24"/>
  <sheetViews>
    <sheetView showGridLines="0" topLeftCell="M1" workbookViewId="0">
      <selection activeCell="AB14" sqref="AB14"/>
    </sheetView>
  </sheetViews>
  <sheetFormatPr defaultColWidth="9.26953125" defaultRowHeight="14.5" x14ac:dyDescent="0.35"/>
  <cols>
    <col min="1" max="1" width="3.26953125" customWidth="1"/>
    <col min="2" max="2" width="15.7265625" hidden="1" customWidth="1"/>
    <col min="3" max="3" width="10.26953125" hidden="1" customWidth="1"/>
    <col min="4" max="4" width="3.26953125" customWidth="1"/>
    <col min="5" max="5" width="9.54296875" customWidth="1"/>
    <col min="6" max="6" width="9.26953125" customWidth="1"/>
    <col min="7" max="7" width="23.26953125" customWidth="1"/>
    <col min="8" max="8" width="18.453125" customWidth="1"/>
    <col min="9" max="9" width="3.7265625" customWidth="1"/>
    <col min="10" max="10" width="3.26953125" customWidth="1"/>
    <col min="11" max="11" width="8.26953125" customWidth="1"/>
    <col min="12" max="12" width="11.7265625" customWidth="1"/>
    <col min="13" max="13" width="3.7265625" customWidth="1"/>
    <col min="14" max="14" width="3.26953125" customWidth="1"/>
    <col min="15" max="15" width="8.26953125" customWidth="1"/>
    <col min="16" max="16" width="11.54296875" customWidth="1"/>
    <col min="17" max="17" width="3.7265625" customWidth="1"/>
    <col min="18" max="18" width="3.26953125" customWidth="1"/>
    <col min="19" max="19" width="8.26953125" customWidth="1"/>
    <col min="20" max="20" width="12.54296875" customWidth="1"/>
    <col min="21" max="21" width="3.7265625" customWidth="1"/>
    <col min="22" max="22" width="3.26953125" customWidth="1"/>
    <col min="23" max="23" width="8.26953125" customWidth="1"/>
    <col min="24" max="24" width="10.7265625" customWidth="1"/>
    <col min="25" max="25" width="3.7265625" customWidth="1"/>
    <col min="26" max="26" width="3.26953125" customWidth="1"/>
    <col min="27" max="27" width="8.26953125" customWidth="1"/>
    <col min="28" max="28" width="8" bestFit="1" customWidth="1"/>
    <col min="29" max="29" width="3.7265625" customWidth="1"/>
    <col min="30" max="30" width="3.26953125" customWidth="1"/>
    <col min="31" max="31" width="8.26953125" customWidth="1"/>
    <col min="32" max="32" width="14.26953125" customWidth="1"/>
    <col min="33" max="33" width="3.7265625" customWidth="1"/>
    <col min="34" max="34" width="3.26953125" customWidth="1"/>
    <col min="35" max="35" width="8.26953125" customWidth="1"/>
  </cols>
  <sheetData>
    <row r="1" spans="2:36" ht="19.5" customHeight="1"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1"/>
      <c r="AG1" s="400"/>
      <c r="AH1" s="400"/>
      <c r="AI1" s="400"/>
    </row>
    <row r="2" spans="2:36" ht="32.25" customHeight="1" x14ac:dyDescent="0.35">
      <c r="E2" s="402" t="s">
        <v>141</v>
      </c>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row>
    <row r="3" spans="2:36" s="405" customFormat="1" ht="30" customHeight="1" x14ac:dyDescent="0.35">
      <c r="E3" s="406" t="s">
        <v>78</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row>
    <row r="4" spans="2:36" ht="20.25" customHeight="1" x14ac:dyDescent="0.35">
      <c r="C4" s="409" t="s">
        <v>427</v>
      </c>
      <c r="E4" s="410" t="s">
        <v>519</v>
      </c>
      <c r="F4" s="411" t="str">
        <f>'GETTING STARTED'!G9</f>
        <v>EE</v>
      </c>
      <c r="G4" s="411" t="str">
        <f>IF('GETTING STARTED'!E9="","",'GETTING STARTED'!E9)</f>
        <v>Estonia</v>
      </c>
      <c r="H4" s="411"/>
      <c r="I4" s="412"/>
      <c r="J4" s="412"/>
      <c r="K4" s="412"/>
      <c r="L4" s="499"/>
      <c r="M4" s="412"/>
      <c r="N4" s="412"/>
      <c r="O4" s="412"/>
      <c r="P4" s="499"/>
      <c r="Q4" s="412"/>
      <c r="R4" s="412"/>
      <c r="S4" s="412"/>
      <c r="T4" s="499"/>
      <c r="U4" s="412"/>
      <c r="V4" s="412"/>
      <c r="W4" s="412"/>
      <c r="X4" s="499"/>
      <c r="Y4" s="412"/>
      <c r="Z4" s="412"/>
      <c r="AA4" s="412"/>
      <c r="AB4" s="499"/>
      <c r="AC4" s="412"/>
      <c r="AD4" s="412"/>
      <c r="AE4" s="412"/>
      <c r="AF4" s="499"/>
      <c r="AG4" s="412"/>
      <c r="AH4" s="412"/>
      <c r="AI4" s="412"/>
    </row>
    <row r="5" spans="2:36" ht="24" customHeight="1" x14ac:dyDescent="0.35">
      <c r="C5" s="409" t="s">
        <v>428</v>
      </c>
      <c r="E5" s="413" t="s">
        <v>520</v>
      </c>
      <c r="F5" s="413">
        <f>IF('GETTING STARTED'!E10="","",'GETTING STARTED'!E10)</f>
        <v>2022</v>
      </c>
      <c r="G5" s="413" t="str">
        <f>CONCATENATE("Currency: ", 'GETTING STARTED'!$E$11)</f>
        <v>Currency: EUR</v>
      </c>
      <c r="H5" s="413"/>
      <c r="I5" s="414"/>
      <c r="J5" s="414"/>
      <c r="K5" s="414"/>
      <c r="L5" s="593"/>
      <c r="M5" s="414"/>
      <c r="N5" s="414"/>
      <c r="O5" s="414"/>
      <c r="P5" s="593"/>
      <c r="Q5" s="414"/>
      <c r="R5" s="414"/>
      <c r="S5" s="414"/>
      <c r="T5" s="593"/>
      <c r="U5" s="414"/>
      <c r="V5" s="414"/>
      <c r="W5" s="414"/>
      <c r="X5" s="593"/>
      <c r="Y5" s="414"/>
      <c r="Z5" s="414"/>
      <c r="AA5" s="414"/>
      <c r="AB5" s="593"/>
      <c r="AC5" s="414"/>
      <c r="AD5" s="414"/>
      <c r="AE5" s="414"/>
      <c r="AF5" s="593"/>
      <c r="AG5" s="414"/>
      <c r="AH5" s="414"/>
      <c r="AI5" s="414"/>
    </row>
    <row r="6" spans="2:36" ht="12" customHeight="1" thickBot="1" x14ac:dyDescent="0.4">
      <c r="E6" s="415"/>
      <c r="F6" s="415"/>
      <c r="G6" s="415"/>
      <c r="H6" s="415"/>
      <c r="I6" s="416"/>
      <c r="J6" s="416"/>
      <c r="K6" s="416"/>
      <c r="L6" s="594"/>
      <c r="M6" s="416"/>
      <c r="N6" s="416"/>
      <c r="O6" s="416"/>
      <c r="P6" s="594"/>
      <c r="Q6" s="416"/>
      <c r="R6" s="416"/>
      <c r="S6" s="416"/>
      <c r="T6" s="594"/>
      <c r="U6" s="416"/>
      <c r="V6" s="416"/>
      <c r="W6" s="416"/>
      <c r="X6" s="594"/>
      <c r="Y6" s="416"/>
      <c r="Z6" s="416"/>
      <c r="AA6" s="416"/>
      <c r="AB6" s="594"/>
      <c r="AC6" s="416"/>
      <c r="AD6" s="416"/>
      <c r="AE6" s="416"/>
      <c r="AF6" s="594"/>
      <c r="AG6" s="416"/>
      <c r="AH6" s="416"/>
      <c r="AI6" s="416"/>
    </row>
    <row r="7" spans="2:36" ht="15.75" customHeight="1" x14ac:dyDescent="0.35">
      <c r="E7" s="774" t="s">
        <v>6</v>
      </c>
      <c r="F7" s="775"/>
      <c r="G7" s="776"/>
      <c r="H7" s="569" t="s">
        <v>142</v>
      </c>
      <c r="I7" s="711" t="s">
        <v>586</v>
      </c>
      <c r="J7" s="713" t="s">
        <v>587</v>
      </c>
      <c r="K7" s="714"/>
      <c r="L7" s="571" t="s">
        <v>66</v>
      </c>
      <c r="M7" s="711" t="s">
        <v>586</v>
      </c>
      <c r="N7" s="713" t="s">
        <v>587</v>
      </c>
      <c r="O7" s="714"/>
      <c r="P7" s="595" t="s">
        <v>48</v>
      </c>
      <c r="Q7" s="711" t="s">
        <v>586</v>
      </c>
      <c r="R7" s="713" t="s">
        <v>587</v>
      </c>
      <c r="S7" s="714"/>
      <c r="T7" s="571" t="s">
        <v>61</v>
      </c>
      <c r="U7" s="711" t="s">
        <v>586</v>
      </c>
      <c r="V7" s="713" t="s">
        <v>587</v>
      </c>
      <c r="W7" s="714"/>
      <c r="X7" s="571" t="s">
        <v>62</v>
      </c>
      <c r="Y7" s="711" t="s">
        <v>586</v>
      </c>
      <c r="Z7" s="713" t="s">
        <v>587</v>
      </c>
      <c r="AA7" s="714"/>
      <c r="AB7" s="571" t="s">
        <v>63</v>
      </c>
      <c r="AC7" s="711" t="s">
        <v>586</v>
      </c>
      <c r="AD7" s="713" t="s">
        <v>587</v>
      </c>
      <c r="AE7" s="714"/>
      <c r="AF7" s="572" t="s">
        <v>64</v>
      </c>
      <c r="AG7" s="711" t="s">
        <v>586</v>
      </c>
      <c r="AH7" s="713" t="s">
        <v>587</v>
      </c>
      <c r="AI7" s="714"/>
    </row>
    <row r="8" spans="2:36" s="1" customFormat="1" ht="60.75" customHeight="1" thickBot="1" x14ac:dyDescent="0.4">
      <c r="C8"/>
      <c r="E8" s="573" t="s">
        <v>0</v>
      </c>
      <c r="F8" s="767" t="s">
        <v>1</v>
      </c>
      <c r="G8" s="768"/>
      <c r="H8" s="615" t="s">
        <v>606</v>
      </c>
      <c r="I8" s="712"/>
      <c r="J8" s="715"/>
      <c r="K8" s="716"/>
      <c r="L8" s="616" t="s">
        <v>192</v>
      </c>
      <c r="M8" s="712"/>
      <c r="N8" s="715"/>
      <c r="O8" s="716"/>
      <c r="P8" s="617" t="s">
        <v>11</v>
      </c>
      <c r="Q8" s="712"/>
      <c r="R8" s="715"/>
      <c r="S8" s="716"/>
      <c r="T8" s="615" t="s">
        <v>7</v>
      </c>
      <c r="U8" s="712"/>
      <c r="V8" s="715"/>
      <c r="W8" s="716"/>
      <c r="X8" s="616" t="s">
        <v>8</v>
      </c>
      <c r="Y8" s="712"/>
      <c r="Z8" s="715"/>
      <c r="AA8" s="716"/>
      <c r="AB8" s="618" t="s">
        <v>55</v>
      </c>
      <c r="AC8" s="712"/>
      <c r="AD8" s="715"/>
      <c r="AE8" s="716"/>
      <c r="AF8" s="619" t="s">
        <v>523</v>
      </c>
      <c r="AG8" s="712"/>
      <c r="AH8" s="715"/>
      <c r="AI8" s="716"/>
      <c r="AJ8" s="565"/>
    </row>
    <row r="9" spans="2:36" s="1" customFormat="1" ht="15" thickBot="1" x14ac:dyDescent="0.4">
      <c r="C9"/>
      <c r="E9" s="620" t="s">
        <v>49</v>
      </c>
      <c r="F9" s="621" t="s">
        <v>17</v>
      </c>
      <c r="G9" s="524"/>
      <c r="H9" s="354">
        <v>167</v>
      </c>
      <c r="I9" s="160"/>
      <c r="J9" s="161"/>
      <c r="K9" s="167" t="str">
        <f>IF(TRIM(J9)="", "", IF(VLOOKUP(J9,'Footnotes list'!$D$9:$E$107,2,FALSE)=0,"",VLOOKUP(J9,'Footnotes list'!$D$9:$E$107,2,FALSE) ) )</f>
        <v/>
      </c>
      <c r="L9" s="355">
        <v>1152</v>
      </c>
      <c r="M9" s="160"/>
      <c r="N9" s="161"/>
      <c r="O9" s="167" t="str">
        <f>IF(TRIM(N9)="", "", IF(VLOOKUP(N9,'Footnotes list'!$D$9:$E$107,2,FALSE)=0,"",VLOOKUP(N9,'Footnotes list'!$D$9:$E$107,2,FALSE) ) )</f>
        <v/>
      </c>
      <c r="P9" s="622">
        <f>IF(COUNT(H9,L9)=0,"",SUM(H9,L9))</f>
        <v>1319</v>
      </c>
      <c r="Q9" s="160"/>
      <c r="R9" s="161"/>
      <c r="S9" s="167" t="str">
        <f>IF(TRIM(R9)="", "", IF(VLOOKUP(R9,'Footnotes list'!$D$9:$E$107,2,FALSE)=0,"",VLOOKUP(R9,'Footnotes list'!$D$9:$E$107,2,FALSE) ) )</f>
        <v/>
      </c>
      <c r="T9" s="356">
        <v>14</v>
      </c>
      <c r="U9" s="160"/>
      <c r="V9" s="161"/>
      <c r="W9" s="167" t="str">
        <f>IF(TRIM(V9)="", "", IF(VLOOKUP(V9,'Footnotes list'!$D$9:$E$107,2,FALSE)=0,"",VLOOKUP(V9,'Footnotes list'!$D$9:$E$107,2,FALSE) ) )</f>
        <v/>
      </c>
      <c r="X9" s="357"/>
      <c r="Y9" s="160"/>
      <c r="Z9" s="161"/>
      <c r="AA9" s="167" t="str">
        <f>IF(TRIM(Z9)="", "", IF(VLOOKUP(Z9,'Footnotes list'!$D$9:$E$107,2,FALSE)=0,"",VLOOKUP(Z9,'Footnotes list'!$D$9:$E$107,2,FALSE) ) )</f>
        <v/>
      </c>
      <c r="AB9" s="355">
        <v>190</v>
      </c>
      <c r="AC9" s="160"/>
      <c r="AD9" s="161"/>
      <c r="AE9" s="167" t="str">
        <f>IF(TRIM(AD9)="", "", IF(VLOOKUP(AD9,'Footnotes list'!$D$9:$E$107,2,FALSE)=0,"",VLOOKUP(AD9,'Footnotes list'!$D$9:$E$107,2,FALSE) ) )</f>
        <v/>
      </c>
      <c r="AF9" s="623">
        <f>IF(COUNT(P9,T9,X9,AB9)=0,"",SUM(P9,T9,X9,AB9))</f>
        <v>1523</v>
      </c>
      <c r="AG9" s="160"/>
      <c r="AH9" s="161"/>
      <c r="AI9" s="167" t="str">
        <f>IF(TRIM(AH9)="", "", IF(VLOOKUP(AH9,'Footnotes list'!$D$9:$E$107,2,FALSE)=0,"",VLOOKUP(AH9,'Footnotes list'!$D$9:$E$107,2,FALSE) ) )</f>
        <v/>
      </c>
      <c r="AJ9" s="565"/>
    </row>
    <row r="11" spans="2:36" ht="16" hidden="1" thickBot="1" x14ac:dyDescent="0.4">
      <c r="E11" s="624" t="s">
        <v>423</v>
      </c>
      <c r="F11" s="625"/>
      <c r="G11" s="625"/>
      <c r="H11" s="611" t="s">
        <v>508</v>
      </c>
      <c r="I11" s="431"/>
      <c r="J11" s="431"/>
      <c r="K11" s="431"/>
      <c r="L11" s="612" t="s">
        <v>515</v>
      </c>
      <c r="M11" s="431"/>
      <c r="N11" s="431"/>
      <c r="O11" s="431"/>
      <c r="P11" s="612" t="s">
        <v>425</v>
      </c>
      <c r="Q11" s="431"/>
      <c r="R11" s="431"/>
      <c r="S11" s="431"/>
      <c r="T11" s="613" t="s">
        <v>525</v>
      </c>
      <c r="U11" s="431"/>
      <c r="V11" s="431"/>
      <c r="W11" s="431"/>
      <c r="X11" s="612" t="s">
        <v>526</v>
      </c>
      <c r="Y11" s="431"/>
      <c r="Z11" s="431"/>
      <c r="AA11" s="431"/>
      <c r="AB11" s="613" t="s">
        <v>527</v>
      </c>
      <c r="AC11" s="431"/>
      <c r="AD11" s="431"/>
      <c r="AE11" s="431"/>
      <c r="AF11" s="626" t="s">
        <v>528</v>
      </c>
      <c r="AG11" s="588"/>
      <c r="AH11" s="431"/>
      <c r="AI11" s="589"/>
    </row>
    <row r="13" spans="2:36" ht="15" thickBot="1" x14ac:dyDescent="0.4">
      <c r="AJ13" s="465"/>
    </row>
    <row r="14" spans="2:36" x14ac:dyDescent="0.35">
      <c r="B14" s="734" t="s">
        <v>419</v>
      </c>
      <c r="C14" s="735"/>
      <c r="AJ14" s="446"/>
    </row>
    <row r="15" spans="2:36" x14ac:dyDescent="0.35">
      <c r="B15" s="436" t="s">
        <v>439</v>
      </c>
      <c r="C15" s="614" t="s">
        <v>431</v>
      </c>
      <c r="E15" s="445"/>
      <c r="F15" s="446"/>
      <c r="G15" s="446"/>
      <c r="H15" s="446"/>
      <c r="L15" s="446"/>
      <c r="P15" s="446"/>
      <c r="AJ15" s="1"/>
    </row>
    <row r="16" spans="2:36" ht="56.25" customHeight="1" x14ac:dyDescent="0.35">
      <c r="B16" s="436" t="s">
        <v>405</v>
      </c>
      <c r="C16" s="495" t="s">
        <v>422</v>
      </c>
      <c r="AJ16" s="1"/>
    </row>
    <row r="17" spans="2:36" x14ac:dyDescent="0.35">
      <c r="B17" s="496" t="s">
        <v>412</v>
      </c>
      <c r="C17" s="614" t="s">
        <v>6</v>
      </c>
      <c r="AJ17" s="1"/>
    </row>
    <row r="18" spans="2:36" x14ac:dyDescent="0.35">
      <c r="B18" s="436" t="s">
        <v>421</v>
      </c>
      <c r="C18" s="438" t="s">
        <v>422</v>
      </c>
    </row>
    <row r="19" spans="2:36" ht="59.25" customHeight="1" x14ac:dyDescent="0.35">
      <c r="B19" s="436" t="s">
        <v>424</v>
      </c>
      <c r="C19" s="495" t="s">
        <v>422</v>
      </c>
    </row>
    <row r="20" spans="2:36" ht="28.5" customHeight="1" x14ac:dyDescent="0.35">
      <c r="B20" s="436" t="s">
        <v>426</v>
      </c>
      <c r="C20" s="437" t="s">
        <v>425</v>
      </c>
    </row>
    <row r="21" spans="2:36" ht="15" thickBot="1" x14ac:dyDescent="0.4">
      <c r="B21" s="442" t="s">
        <v>792</v>
      </c>
      <c r="C21" s="503" t="s">
        <v>805</v>
      </c>
    </row>
    <row r="24" spans="2:36" ht="37.5" customHeight="1" x14ac:dyDescent="0.35"/>
  </sheetData>
  <sheetProtection algorithmName="SHA-512" hashValue="m11kDvZi7FUvy1vwh3JSo/YEb/BeDTzRbo9bLfMv/BeLwHna/T0QWQt++jNHsf3P+DhbzRV3TVW6o8QryzTkWw==" saltValue="2KZWMEWBs17To0CDZUtyqA==" spinCount="100000" sheet="1" objects="1" scenarios="1"/>
  <mergeCells count="17">
    <mergeCell ref="B14:C14"/>
    <mergeCell ref="F8:G8"/>
    <mergeCell ref="I7:I8"/>
    <mergeCell ref="J7:K8"/>
    <mergeCell ref="M7:M8"/>
    <mergeCell ref="AC7:AC8"/>
    <mergeCell ref="AD7:AE8"/>
    <mergeCell ref="AG7:AG8"/>
    <mergeCell ref="AH7:AI8"/>
    <mergeCell ref="E7:G7"/>
    <mergeCell ref="N7:O8"/>
    <mergeCell ref="Q7:Q8"/>
    <mergeCell ref="R7:S8"/>
    <mergeCell ref="U7:U8"/>
    <mergeCell ref="V7:W8"/>
    <mergeCell ref="Y7:Y8"/>
    <mergeCell ref="Z7:AA8"/>
  </mergeCells>
  <pageMargins left="0.7" right="0.7" top="0.75" bottom="0.75" header="0.3" footer="0.3"/>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MainBody">
                <anchor moveWithCells="1" sizeWithCells="1">
                  <from>
                    <xdr:col>11</xdr:col>
                    <xdr:colOff>781050</xdr:colOff>
                    <xdr:row>1</xdr:row>
                    <xdr:rowOff>184150</xdr:rowOff>
                  </from>
                  <to>
                    <xdr:col>14</xdr:col>
                    <xdr:colOff>450850</xdr:colOff>
                    <xdr:row>2</xdr:row>
                    <xdr:rowOff>209550</xdr:rowOff>
                  </to>
                </anchor>
              </controlPr>
            </control>
          </mc:Choice>
        </mc:AlternateContent>
        <mc:AlternateContent xmlns:mc="http://schemas.openxmlformats.org/markup-compatibility/2006">
          <mc:Choice Requires="x14">
            <control shapeId="13314" r:id="rId5" name="Button 2">
              <controlPr defaultSize="0" print="0" autoFill="0" autoPict="0" macro="[0]!RestoreColours">
                <anchor moveWithCells="1" sizeWithCells="1">
                  <from>
                    <xdr:col>15</xdr:col>
                    <xdr:colOff>0</xdr:colOff>
                    <xdr:row>1</xdr:row>
                    <xdr:rowOff>171450</xdr:rowOff>
                  </from>
                  <to>
                    <xdr:col>16</xdr:col>
                    <xdr:colOff>114300</xdr:colOff>
                    <xdr:row>2</xdr:row>
                    <xdr:rowOff>209550</xdr:rowOff>
                  </to>
                </anchor>
              </controlPr>
            </control>
          </mc:Choice>
        </mc:AlternateContent>
        <mc:AlternateContent xmlns:mc="http://schemas.openxmlformats.org/markup-compatibility/2006">
          <mc:Choice Requires="x14">
            <control shapeId="13315" r:id="rId6" name="formulas">
              <controlPr defaultSize="0" print="0" autoFill="0" autoPict="0" macro="[0]!'SwitchLocksInCells &quot;formulas&quot;'" altText="Lock formulas">
                <anchor moveWithCells="1" sizeWithCells="1">
                  <from>
                    <xdr:col>16</xdr:col>
                    <xdr:colOff>228600</xdr:colOff>
                    <xdr:row>1</xdr:row>
                    <xdr:rowOff>152400</xdr:rowOff>
                  </from>
                  <to>
                    <xdr:col>18</xdr:col>
                    <xdr:colOff>527050</xdr:colOff>
                    <xdr:row>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Lists!$D$2:$D$8</xm:f>
          </x14:formula1>
          <xm:sqref>I9 M9 Q9 U9 Y9 AC9 AG9</xm:sqref>
        </x14:dataValidation>
        <x14:dataValidation type="list" allowBlank="1" showInputMessage="1" showErrorMessage="1" xr:uid="{00000000-0002-0000-0D00-000001000000}">
          <x14:formula1>
            <xm:f>'Footnotes list'!$D$9:$D$58</xm:f>
          </x14:formula1>
          <xm:sqref>J9 N9 R9 V9 Z9 AD9 AH9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C2DBA9"/>
    <pageSetUpPr fitToPage="1"/>
  </sheetPr>
  <dimension ref="B1:AG33"/>
  <sheetViews>
    <sheetView showGridLines="0" topLeftCell="A3" workbookViewId="0">
      <selection activeCell="K17" sqref="K17"/>
    </sheetView>
  </sheetViews>
  <sheetFormatPr defaultColWidth="9.26953125" defaultRowHeight="14.5" x14ac:dyDescent="0.35"/>
  <cols>
    <col min="1" max="1" width="3.7265625" customWidth="1"/>
    <col min="2" max="2" width="19.26953125" hidden="1" customWidth="1"/>
    <col min="3" max="3" width="10.26953125" hidden="1" customWidth="1"/>
    <col min="4" max="4" width="3.26953125" customWidth="1"/>
    <col min="5" max="5" width="10.26953125" customWidth="1"/>
    <col min="6" max="6" width="8.54296875" customWidth="1"/>
    <col min="7" max="7" width="44.26953125" customWidth="1"/>
    <col min="8" max="8" width="15.26953125" bestFit="1" customWidth="1"/>
    <col min="9" max="9" width="3.7265625" customWidth="1"/>
    <col min="10" max="10" width="3.26953125" customWidth="1"/>
    <col min="11" max="11" width="8.26953125" customWidth="1"/>
    <col min="12" max="12" width="11.7265625" customWidth="1"/>
    <col min="13" max="13" width="3.7265625" customWidth="1"/>
    <col min="14" max="14" width="3.26953125" customWidth="1"/>
    <col min="15" max="15" width="8.26953125" customWidth="1"/>
    <col min="16" max="16" width="12.7265625" customWidth="1"/>
    <col min="17" max="17" width="3.7265625" customWidth="1"/>
    <col min="18" max="18" width="3.26953125" customWidth="1"/>
    <col min="19" max="19" width="8.26953125" customWidth="1"/>
    <col min="20" max="20" width="11.7265625" customWidth="1"/>
    <col min="21" max="21" width="3.7265625" customWidth="1"/>
    <col min="22" max="22" width="3.26953125" customWidth="1"/>
    <col min="23" max="23" width="8.26953125" customWidth="1"/>
    <col min="24" max="24" width="12.7265625" customWidth="1"/>
    <col min="25" max="25" width="3.7265625" customWidth="1"/>
    <col min="26" max="26" width="3.26953125" customWidth="1"/>
    <col min="27" max="27" width="8.26953125" customWidth="1"/>
  </cols>
  <sheetData>
    <row r="1" spans="2:33" ht="19.5" customHeight="1"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row>
    <row r="2" spans="2:33" ht="32.25" customHeight="1" x14ac:dyDescent="0.35">
      <c r="E2" s="402" t="s">
        <v>130</v>
      </c>
      <c r="F2" s="403"/>
      <c r="G2" s="403"/>
      <c r="H2" s="403"/>
      <c r="I2" s="404"/>
      <c r="J2" s="404"/>
      <c r="K2" s="404"/>
      <c r="L2" s="403"/>
      <c r="M2" s="404"/>
      <c r="N2" s="404"/>
      <c r="O2" s="404"/>
      <c r="P2" s="403"/>
      <c r="Q2" s="404"/>
      <c r="R2" s="404"/>
      <c r="S2" s="404"/>
      <c r="T2" s="403"/>
      <c r="U2" s="404"/>
      <c r="V2" s="404"/>
      <c r="W2" s="404"/>
      <c r="X2" s="403"/>
      <c r="Y2" s="404"/>
      <c r="Z2" s="404"/>
      <c r="AA2" s="404"/>
    </row>
    <row r="3" spans="2:33" s="405" customFormat="1" ht="30" customHeight="1" x14ac:dyDescent="0.35">
      <c r="E3" s="406" t="s">
        <v>80</v>
      </c>
      <c r="F3" s="407"/>
      <c r="G3" s="407"/>
      <c r="H3" s="407"/>
      <c r="I3" s="408"/>
      <c r="J3" s="408"/>
      <c r="K3" s="408"/>
      <c r="L3" s="407"/>
      <c r="M3" s="408"/>
      <c r="N3" s="408"/>
      <c r="O3" s="408"/>
      <c r="P3" s="407"/>
      <c r="Q3" s="408"/>
      <c r="R3" s="408"/>
      <c r="S3" s="408"/>
      <c r="T3" s="407"/>
      <c r="U3" s="408"/>
      <c r="V3" s="408"/>
      <c r="W3" s="408"/>
      <c r="X3" s="407"/>
      <c r="Y3" s="408"/>
      <c r="Z3" s="408"/>
      <c r="AA3" s="408"/>
    </row>
    <row r="4" spans="2:33" ht="20.25" customHeight="1" x14ac:dyDescent="0.35">
      <c r="C4" s="409" t="s">
        <v>427</v>
      </c>
      <c r="D4" s="405"/>
      <c r="E4" s="410" t="s">
        <v>519</v>
      </c>
      <c r="F4" s="411" t="str">
        <f>'GETTING STARTED'!G9</f>
        <v>EE</v>
      </c>
      <c r="G4" s="411" t="str">
        <f>IF('GETTING STARTED'!E9="","",'GETTING STARTED'!E9)</f>
        <v>Estonia</v>
      </c>
      <c r="H4" s="411"/>
      <c r="I4" s="412"/>
      <c r="J4" s="412"/>
      <c r="K4" s="412"/>
      <c r="L4" s="411"/>
      <c r="M4" s="412"/>
      <c r="N4" s="412"/>
      <c r="O4" s="412"/>
      <c r="P4" s="499"/>
      <c r="Q4" s="412"/>
      <c r="R4" s="412"/>
      <c r="S4" s="412"/>
      <c r="T4" s="499"/>
      <c r="U4" s="412"/>
      <c r="V4" s="412"/>
      <c r="W4" s="412"/>
      <c r="X4" s="499"/>
      <c r="Y4" s="412"/>
      <c r="Z4" s="412"/>
      <c r="AA4" s="412"/>
    </row>
    <row r="5" spans="2:33" ht="24" customHeight="1" x14ac:dyDescent="0.35">
      <c r="C5" s="409" t="s">
        <v>428</v>
      </c>
      <c r="D5" s="405"/>
      <c r="E5" s="413" t="s">
        <v>520</v>
      </c>
      <c r="F5" s="413">
        <f>IF('GETTING STARTED'!E10="","",'GETTING STARTED'!E10)</f>
        <v>2022</v>
      </c>
      <c r="G5" s="413"/>
      <c r="H5" s="413"/>
      <c r="I5" s="414"/>
      <c r="J5" s="414"/>
      <c r="K5" s="414"/>
      <c r="L5" s="413"/>
      <c r="M5" s="414"/>
      <c r="N5" s="414"/>
      <c r="O5" s="414"/>
      <c r="P5" s="593"/>
      <c r="Q5" s="414"/>
      <c r="R5" s="414"/>
      <c r="S5" s="414"/>
      <c r="T5" s="593"/>
      <c r="U5" s="414"/>
      <c r="V5" s="414"/>
      <c r="W5" s="414"/>
      <c r="X5" s="593"/>
      <c r="Y5" s="414"/>
      <c r="Z5" s="414"/>
      <c r="AA5" s="414"/>
    </row>
    <row r="6" spans="2:33" ht="12" customHeight="1" thickBot="1" x14ac:dyDescent="0.4">
      <c r="D6" s="405"/>
      <c r="E6" s="415"/>
      <c r="F6" s="415"/>
      <c r="G6" s="415"/>
      <c r="H6" s="415"/>
      <c r="I6" s="416"/>
      <c r="J6" s="416"/>
      <c r="K6" s="416"/>
      <c r="L6" s="415"/>
      <c r="M6" s="416"/>
      <c r="N6" s="416"/>
      <c r="O6" s="416"/>
      <c r="P6" s="594"/>
      <c r="Q6" s="416"/>
      <c r="R6" s="416"/>
      <c r="S6" s="416"/>
      <c r="T6" s="594"/>
      <c r="U6" s="416"/>
      <c r="V6" s="416"/>
      <c r="W6" s="416"/>
      <c r="X6" s="594"/>
      <c r="Y6" s="416"/>
      <c r="Z6" s="416"/>
      <c r="AA6" s="416"/>
    </row>
    <row r="7" spans="2:33" ht="15.75" customHeight="1" thickBot="1" x14ac:dyDescent="0.4">
      <c r="D7" s="405"/>
      <c r="E7" s="780" t="s">
        <v>891</v>
      </c>
      <c r="F7" s="781"/>
      <c r="G7" s="782"/>
      <c r="H7" s="627" t="s">
        <v>142</v>
      </c>
      <c r="I7" s="711" t="s">
        <v>586</v>
      </c>
      <c r="J7" s="713" t="s">
        <v>587</v>
      </c>
      <c r="K7" s="714"/>
      <c r="L7" s="628" t="s">
        <v>66</v>
      </c>
      <c r="M7" s="711" t="s">
        <v>586</v>
      </c>
      <c r="N7" s="713" t="s">
        <v>587</v>
      </c>
      <c r="O7" s="714"/>
      <c r="P7" s="629" t="s">
        <v>48</v>
      </c>
      <c r="Q7" s="711" t="s">
        <v>586</v>
      </c>
      <c r="R7" s="713" t="s">
        <v>587</v>
      </c>
      <c r="S7" s="714"/>
      <c r="T7" s="627" t="s">
        <v>13</v>
      </c>
      <c r="U7" s="711" t="s">
        <v>586</v>
      </c>
      <c r="V7" s="713" t="s">
        <v>587</v>
      </c>
      <c r="W7" s="714"/>
      <c r="X7" s="630" t="s">
        <v>65</v>
      </c>
      <c r="Y7" s="711" t="s">
        <v>586</v>
      </c>
      <c r="Z7" s="713" t="s">
        <v>587</v>
      </c>
      <c r="AA7" s="714"/>
      <c r="AB7" s="1"/>
      <c r="AC7" s="1"/>
    </row>
    <row r="8" spans="2:33" ht="44" thickBot="1" x14ac:dyDescent="0.4">
      <c r="B8" s="417" t="s">
        <v>424</v>
      </c>
      <c r="C8" s="417" t="s">
        <v>426</v>
      </c>
      <c r="D8" s="405"/>
      <c r="E8" s="631" t="s">
        <v>0</v>
      </c>
      <c r="F8" s="767" t="s">
        <v>1</v>
      </c>
      <c r="G8" s="768"/>
      <c r="H8" s="615" t="s">
        <v>12</v>
      </c>
      <c r="I8" s="712"/>
      <c r="J8" s="715"/>
      <c r="K8" s="716"/>
      <c r="L8" s="616" t="s">
        <v>67</v>
      </c>
      <c r="M8" s="712"/>
      <c r="N8" s="715"/>
      <c r="O8" s="716"/>
      <c r="P8" s="632" t="s">
        <v>153</v>
      </c>
      <c r="Q8" s="712"/>
      <c r="R8" s="715"/>
      <c r="S8" s="716"/>
      <c r="T8" s="577" t="s">
        <v>5</v>
      </c>
      <c r="U8" s="712"/>
      <c r="V8" s="715"/>
      <c r="W8" s="716"/>
      <c r="X8" s="633" t="s">
        <v>56</v>
      </c>
      <c r="Y8" s="712"/>
      <c r="Z8" s="715"/>
      <c r="AA8" s="716"/>
      <c r="AB8" s="1"/>
      <c r="AC8" s="1"/>
      <c r="AD8" s="419"/>
      <c r="AE8" s="493"/>
      <c r="AF8" s="493"/>
      <c r="AG8" s="493"/>
    </row>
    <row r="9" spans="2:33" x14ac:dyDescent="0.35">
      <c r="B9" s="420" t="s">
        <v>530</v>
      </c>
      <c r="C9" s="634" t="s">
        <v>425</v>
      </c>
      <c r="D9" s="405"/>
      <c r="E9" s="511" t="s">
        <v>36</v>
      </c>
      <c r="F9" s="512" t="s">
        <v>17</v>
      </c>
      <c r="G9" s="512"/>
      <c r="H9" s="358">
        <v>11109</v>
      </c>
      <c r="I9" s="142"/>
      <c r="J9" s="143"/>
      <c r="K9" s="165" t="str">
        <f>IF(TRIM(J9)="", "", IF(VLOOKUP(J9,'Footnotes list'!$D$9:$E$107,2,FALSE)=0,"",VLOOKUP(J9,'Footnotes list'!$D$9:$E$107,2,FALSE) ) )</f>
        <v/>
      </c>
      <c r="L9" s="463">
        <v>989</v>
      </c>
      <c r="M9" s="142"/>
      <c r="N9" s="143"/>
      <c r="O9" s="165" t="str">
        <f>IF(TRIM(N9)="", "", IF(VLOOKUP(N9,'Footnotes list'!$D$9:$E$107,2,FALSE)=0,"",VLOOKUP(N9,'Footnotes list'!$D$9:$E$107,2,FALSE) ) )</f>
        <v/>
      </c>
      <c r="P9" s="635">
        <f>IF(COUNT(H9,L9)=0,"",SUM(H9,L9))</f>
        <v>12098</v>
      </c>
      <c r="Q9" s="142"/>
      <c r="R9" s="143"/>
      <c r="S9" s="165" t="str">
        <f>IF(TRIM(R9)="", "", IF(VLOOKUP(R9,'Footnotes list'!$D$9:$E$107,2,FALSE)=0,"",VLOOKUP(R9,'Footnotes list'!$D$9:$E$107,2,FALSE) ) )</f>
        <v/>
      </c>
      <c r="T9" s="368">
        <v>1004</v>
      </c>
      <c r="U9" s="142"/>
      <c r="V9" s="143"/>
      <c r="W9" s="165" t="str">
        <f>IF(TRIM(V9)="", "", IF(VLOOKUP(V9,'Footnotes list'!$D$9:$E$107,2,FALSE)=0,"",VLOOKUP(V9,'Footnotes list'!$D$9:$E$107,2,FALSE) ) )</f>
        <v/>
      </c>
      <c r="X9" s="636">
        <f>IF(COUNT(P9,T9)=0,"",SUM(P9,T9))</f>
        <v>13102</v>
      </c>
      <c r="Y9" s="142"/>
      <c r="Z9" s="143"/>
      <c r="AA9" s="165" t="str">
        <f>IF(TRIM(Z9)="", "", IF(VLOOKUP(Z9,'Footnotes list'!$D$9:$E$107,2,FALSE)=0,"",VLOOKUP(Z9,'Footnotes list'!$D$9:$E$107,2,FALSE) ) )</f>
        <v/>
      </c>
    </row>
    <row r="10" spans="2:33" x14ac:dyDescent="0.35">
      <c r="B10" s="420" t="s">
        <v>531</v>
      </c>
      <c r="C10" s="634" t="s">
        <v>425</v>
      </c>
      <c r="D10" s="405"/>
      <c r="E10" s="515" t="s">
        <v>37</v>
      </c>
      <c r="F10" s="516" t="s">
        <v>73</v>
      </c>
      <c r="G10" s="516"/>
      <c r="H10" s="359">
        <v>6737</v>
      </c>
      <c r="I10" s="144"/>
      <c r="J10" s="145"/>
      <c r="K10" s="166" t="str">
        <f>IF(TRIM(J10)="", "", IF(VLOOKUP(J10,'Footnotes list'!$D$9:$E$107,2,FALSE)=0,"",VLOOKUP(J10,'Footnotes list'!$D$9:$E$107,2,FALSE) ) )</f>
        <v/>
      </c>
      <c r="L10" s="363">
        <v>630</v>
      </c>
      <c r="M10" s="144"/>
      <c r="N10" s="145"/>
      <c r="O10" s="166" t="str">
        <f>IF(TRIM(N10)="", "", IF(VLOOKUP(N10,'Footnotes list'!$D$9:$E$107,2,FALSE)=0,"",VLOOKUP(N10,'Footnotes list'!$D$9:$E$107,2,FALSE) ) )</f>
        <v/>
      </c>
      <c r="P10" s="637">
        <f>IF(COUNT(H10,L10)=0,"",SUM(H10,L10))</f>
        <v>7367</v>
      </c>
      <c r="Q10" s="144"/>
      <c r="R10" s="145"/>
      <c r="S10" s="166" t="str">
        <f>IF(TRIM(R10)="", "", IF(VLOOKUP(R10,'Footnotes list'!$D$9:$E$107,2,FALSE)=0,"",VLOOKUP(R10,'Footnotes list'!$D$9:$E$107,2,FALSE) ) )</f>
        <v/>
      </c>
      <c r="T10" s="369">
        <v>965</v>
      </c>
      <c r="U10" s="144"/>
      <c r="V10" s="145"/>
      <c r="W10" s="166" t="str">
        <f>IF(TRIM(V10)="", "", IF(VLOOKUP(V10,'Footnotes list'!$D$9:$E$107,2,FALSE)=0,"",VLOOKUP(V10,'Footnotes list'!$D$9:$E$107,2,FALSE) ) )</f>
        <v/>
      </c>
      <c r="X10" s="638">
        <f>IF(COUNT(P10,T10)=0,"",SUM(P10,T10))</f>
        <v>8332</v>
      </c>
      <c r="Y10" s="144"/>
      <c r="Z10" s="145"/>
      <c r="AA10" s="166" t="str">
        <f>IF(TRIM(Z10)="", "", IF(VLOOKUP(Z10,'Footnotes list'!$D$9:$E$107,2,FALSE)=0,"",VLOOKUP(Z10,'Footnotes list'!$D$9:$E$107,2,FALSE) ) )</f>
        <v/>
      </c>
      <c r="AB10" s="426"/>
    </row>
    <row r="11" spans="2:33" x14ac:dyDescent="0.35">
      <c r="B11" s="420" t="s">
        <v>531</v>
      </c>
      <c r="C11" s="634" t="s">
        <v>532</v>
      </c>
      <c r="D11" s="405"/>
      <c r="E11" s="515" t="s">
        <v>38</v>
      </c>
      <c r="F11" s="516" t="s">
        <v>81</v>
      </c>
      <c r="G11" s="516"/>
      <c r="H11" s="360">
        <v>4047</v>
      </c>
      <c r="I11" s="144"/>
      <c r="J11" s="145"/>
      <c r="K11" s="166" t="str">
        <f>IF(TRIM(J11)="", "", IF(VLOOKUP(J11,'Footnotes list'!$D$9:$E$107,2,FALSE)=0,"",VLOOKUP(J11,'Footnotes list'!$D$9:$E$107,2,FALSE) ) )</f>
        <v/>
      </c>
      <c r="L11" s="364">
        <v>378</v>
      </c>
      <c r="M11" s="144"/>
      <c r="N11" s="145"/>
      <c r="O11" s="166" t="str">
        <f>IF(TRIM(N11)="", "", IF(VLOOKUP(N11,'Footnotes list'!$D$9:$E$107,2,FALSE)=0,"",VLOOKUP(N11,'Footnotes list'!$D$9:$E$107,2,FALSE) ) )</f>
        <v/>
      </c>
      <c r="P11" s="366">
        <v>4425</v>
      </c>
      <c r="Q11" s="144"/>
      <c r="R11" s="145"/>
      <c r="S11" s="166" t="str">
        <f>IF(TRIM(R11)="", "", IF(VLOOKUP(R11,'Footnotes list'!$D$9:$E$107,2,FALSE)=0,"",VLOOKUP(R11,'Footnotes list'!$D$9:$E$107,2,FALSE) ) )</f>
        <v/>
      </c>
      <c r="T11" s="370">
        <v>726</v>
      </c>
      <c r="U11" s="144"/>
      <c r="V11" s="145"/>
      <c r="W11" s="166" t="str">
        <f>IF(TRIM(V11)="", "", IF(VLOOKUP(V11,'Footnotes list'!$D$9:$E$107,2,FALSE)=0,"",VLOOKUP(V11,'Footnotes list'!$D$9:$E$107,2,FALSE) ) )</f>
        <v/>
      </c>
      <c r="X11" s="372">
        <v>5151</v>
      </c>
      <c r="Y11" s="144"/>
      <c r="Z11" s="145"/>
      <c r="AA11" s="166" t="str">
        <f>IF(TRIM(Z11)="", "", IF(VLOOKUP(Z11,'Footnotes list'!$D$9:$E$107,2,FALSE)=0,"",VLOOKUP(Z11,'Footnotes list'!$D$9:$E$107,2,FALSE) ) )</f>
        <v/>
      </c>
    </row>
    <row r="12" spans="2:33" x14ac:dyDescent="0.35">
      <c r="B12" s="420" t="s">
        <v>531</v>
      </c>
      <c r="C12" s="634" t="s">
        <v>533</v>
      </c>
      <c r="D12" s="405"/>
      <c r="E12" s="515" t="s">
        <v>39</v>
      </c>
      <c r="F12" s="516" t="s">
        <v>83</v>
      </c>
      <c r="G12" s="516"/>
      <c r="H12" s="360">
        <v>2690</v>
      </c>
      <c r="I12" s="144"/>
      <c r="J12" s="145"/>
      <c r="K12" s="166" t="str">
        <f>IF(TRIM(J12)="", "", IF(VLOOKUP(J12,'Footnotes list'!$D$9:$E$107,2,FALSE)=0,"",VLOOKUP(J12,'Footnotes list'!$D$9:$E$107,2,FALSE) ) )</f>
        <v/>
      </c>
      <c r="L12" s="364">
        <v>2512</v>
      </c>
      <c r="M12" s="144"/>
      <c r="N12" s="145"/>
      <c r="O12" s="166" t="str">
        <f>IF(TRIM(N12)="", "", IF(VLOOKUP(N12,'Footnotes list'!$D$9:$E$107,2,FALSE)=0,"",VLOOKUP(N12,'Footnotes list'!$D$9:$E$107,2,FALSE) ) )</f>
        <v/>
      </c>
      <c r="P12" s="366">
        <v>2942</v>
      </c>
      <c r="Q12" s="144"/>
      <c r="R12" s="145"/>
      <c r="S12" s="166" t="str">
        <f>IF(TRIM(R12)="", "", IF(VLOOKUP(R12,'Footnotes list'!$D$9:$E$107,2,FALSE)=0,"",VLOOKUP(R12,'Footnotes list'!$D$9:$E$107,2,FALSE) ) )</f>
        <v/>
      </c>
      <c r="T12" s="370">
        <v>239</v>
      </c>
      <c r="U12" s="144"/>
      <c r="V12" s="145"/>
      <c r="W12" s="166" t="str">
        <f>IF(TRIM(V12)="", "", IF(VLOOKUP(V12,'Footnotes list'!$D$9:$E$107,2,FALSE)=0,"",VLOOKUP(V12,'Footnotes list'!$D$9:$E$107,2,FALSE) ) )</f>
        <v/>
      </c>
      <c r="X12" s="372">
        <v>3181</v>
      </c>
      <c r="Y12" s="144"/>
      <c r="Z12" s="145"/>
      <c r="AA12" s="166" t="str">
        <f>IF(TRIM(Z12)="", "", IF(VLOOKUP(Z12,'Footnotes list'!$D$9:$E$107,2,FALSE)=0,"",VLOOKUP(Z12,'Footnotes list'!$D$9:$E$107,2,FALSE) ) )</f>
        <v/>
      </c>
    </row>
    <row r="13" spans="2:33" x14ac:dyDescent="0.35">
      <c r="B13" s="420" t="s">
        <v>531</v>
      </c>
      <c r="C13" s="634" t="s">
        <v>534</v>
      </c>
      <c r="D13" s="405"/>
      <c r="E13" s="515" t="s">
        <v>40</v>
      </c>
      <c r="F13" s="516" t="s">
        <v>82</v>
      </c>
      <c r="G13" s="516"/>
      <c r="H13" s="360">
        <v>0</v>
      </c>
      <c r="I13" s="144"/>
      <c r="J13" s="146"/>
      <c r="K13" s="166" t="str">
        <f>IF(TRIM(J13)="", "", IF(VLOOKUP(J13,'Footnotes list'!$D$9:$E$107,2,FALSE)=0,"",VLOOKUP(J13,'Footnotes list'!$D$9:$E$107,2,FALSE) ) )</f>
        <v/>
      </c>
      <c r="L13" s="364">
        <v>0</v>
      </c>
      <c r="M13" s="144"/>
      <c r="N13" s="146"/>
      <c r="O13" s="166" t="str">
        <f>IF(TRIM(N13)="", "", IF(VLOOKUP(N13,'Footnotes list'!$D$9:$E$107,2,FALSE)=0,"",VLOOKUP(N13,'Footnotes list'!$D$9:$E$107,2,FALSE) ) )</f>
        <v/>
      </c>
      <c r="P13" s="366">
        <v>0</v>
      </c>
      <c r="Q13" s="144"/>
      <c r="R13" s="146"/>
      <c r="S13" s="166" t="str">
        <f>IF(TRIM(R13)="", "", IF(VLOOKUP(R13,'Footnotes list'!$D$9:$E$107,2,FALSE)=0,"",VLOOKUP(R13,'Footnotes list'!$D$9:$E$107,2,FALSE) ) )</f>
        <v/>
      </c>
      <c r="T13" s="370">
        <v>0</v>
      </c>
      <c r="U13" s="144"/>
      <c r="V13" s="146"/>
      <c r="W13" s="166" t="str">
        <f>IF(TRIM(V13)="", "", IF(VLOOKUP(V13,'Footnotes list'!$D$9:$E$107,2,FALSE)=0,"",VLOOKUP(V13,'Footnotes list'!$D$9:$E$107,2,FALSE) ) )</f>
        <v/>
      </c>
      <c r="X13" s="372">
        <v>0</v>
      </c>
      <c r="Y13" s="144"/>
      <c r="Z13" s="146"/>
      <c r="AA13" s="166" t="str">
        <f>IF(TRIM(Z13)="", "", IF(VLOOKUP(Z13,'Footnotes list'!$D$9:$E$107,2,FALSE)=0,"",VLOOKUP(Z13,'Footnotes list'!$D$9:$E$107,2,FALSE) ) )</f>
        <v/>
      </c>
    </row>
    <row r="14" spans="2:33" x14ac:dyDescent="0.35">
      <c r="B14" s="420" t="s">
        <v>535</v>
      </c>
      <c r="C14" s="634" t="s">
        <v>425</v>
      </c>
      <c r="D14" s="405"/>
      <c r="E14" s="519" t="s">
        <v>41</v>
      </c>
      <c r="F14" s="516" t="s">
        <v>86</v>
      </c>
      <c r="G14" s="516"/>
      <c r="H14" s="359">
        <v>4373</v>
      </c>
      <c r="I14" s="144"/>
      <c r="J14" s="145"/>
      <c r="K14" s="166" t="str">
        <f>IF(TRIM(J14)="", "", IF(VLOOKUP(J14,'Footnotes list'!$D$9:$E$107,2,FALSE)=0,"",VLOOKUP(J14,'Footnotes list'!$D$9:$E$107,2,FALSE) ) )</f>
        <v/>
      </c>
      <c r="L14" s="363">
        <v>358</v>
      </c>
      <c r="M14" s="144"/>
      <c r="N14" s="145"/>
      <c r="O14" s="166" t="str">
        <f>IF(TRIM(N14)="", "", IF(VLOOKUP(N14,'Footnotes list'!$D$9:$E$107,2,FALSE)=0,"",VLOOKUP(N14,'Footnotes list'!$D$9:$E$107,2,FALSE) ) )</f>
        <v/>
      </c>
      <c r="P14" s="637">
        <f>IF(COUNT(H14,L14)=0,"",SUM(H14,L14))</f>
        <v>4731</v>
      </c>
      <c r="Q14" s="144"/>
      <c r="R14" s="145"/>
      <c r="S14" s="166" t="str">
        <f>IF(TRIM(R14)="", "", IF(VLOOKUP(R14,'Footnotes list'!$D$9:$E$107,2,FALSE)=0,"",VLOOKUP(R14,'Footnotes list'!$D$9:$E$107,2,FALSE) ) )</f>
        <v/>
      </c>
      <c r="T14" s="369">
        <v>39</v>
      </c>
      <c r="U14" s="144"/>
      <c r="V14" s="145"/>
      <c r="W14" s="166" t="str">
        <f>IF(TRIM(V14)="", "", IF(VLOOKUP(V14,'Footnotes list'!$D$9:$E$107,2,FALSE)=0,"",VLOOKUP(V14,'Footnotes list'!$D$9:$E$107,2,FALSE) ) )</f>
        <v/>
      </c>
      <c r="X14" s="638">
        <f>IF(COUNT(P14,T14)=0,"",SUM(P14,T14))</f>
        <v>4770</v>
      </c>
      <c r="Y14" s="144"/>
      <c r="Z14" s="145"/>
      <c r="AA14" s="166" t="str">
        <f>IF(TRIM(Z14)="", "", IF(VLOOKUP(Z14,'Footnotes list'!$D$9:$E$107,2,FALSE)=0,"",VLOOKUP(Z14,'Footnotes list'!$D$9:$E$107,2,FALSE) ) )</f>
        <v/>
      </c>
    </row>
    <row r="15" spans="2:33" x14ac:dyDescent="0.35">
      <c r="B15" s="420" t="s">
        <v>535</v>
      </c>
      <c r="C15" s="634" t="s">
        <v>532</v>
      </c>
      <c r="D15" s="405"/>
      <c r="E15" s="515" t="s">
        <v>84</v>
      </c>
      <c r="F15" s="516" t="s">
        <v>87</v>
      </c>
      <c r="G15" s="516"/>
      <c r="H15" s="360">
        <v>1511</v>
      </c>
      <c r="I15" s="144"/>
      <c r="J15" s="146"/>
      <c r="K15" s="166" t="str">
        <f>IF(TRIM(J15)="", "", IF(VLOOKUP(J15,'Footnotes list'!$D$9:$E$107,2,FALSE)=0,"",VLOOKUP(J15,'Footnotes list'!$D$9:$E$107,2,FALSE) ) )</f>
        <v/>
      </c>
      <c r="L15" s="364">
        <v>124</v>
      </c>
      <c r="M15" s="144"/>
      <c r="N15" s="146"/>
      <c r="O15" s="166" t="str">
        <f>IF(TRIM(N15)="", "", IF(VLOOKUP(N15,'Footnotes list'!$D$9:$E$107,2,FALSE)=0,"",VLOOKUP(N15,'Footnotes list'!$D$9:$E$107,2,FALSE) ) )</f>
        <v/>
      </c>
      <c r="P15" s="366">
        <v>1635</v>
      </c>
      <c r="Q15" s="144"/>
      <c r="R15" s="146"/>
      <c r="S15" s="166" t="str">
        <f>IF(TRIM(R15)="", "", IF(VLOOKUP(R15,'Footnotes list'!$D$9:$E$107,2,FALSE)=0,"",VLOOKUP(R15,'Footnotes list'!$D$9:$E$107,2,FALSE) ) )</f>
        <v/>
      </c>
      <c r="T15" s="370">
        <v>18</v>
      </c>
      <c r="U15" s="144"/>
      <c r="V15" s="146"/>
      <c r="W15" s="166" t="str">
        <f>IF(TRIM(V15)="", "", IF(VLOOKUP(V15,'Footnotes list'!$D$9:$E$107,2,FALSE)=0,"",VLOOKUP(V15,'Footnotes list'!$D$9:$E$107,2,FALSE) ) )</f>
        <v/>
      </c>
      <c r="X15" s="372">
        <v>1653</v>
      </c>
      <c r="Y15" s="144"/>
      <c r="Z15" s="146"/>
      <c r="AA15" s="166" t="str">
        <f>IF(TRIM(Z15)="", "", IF(VLOOKUP(Z15,'Footnotes list'!$D$9:$E$107,2,FALSE)=0,"",VLOOKUP(Z15,'Footnotes list'!$D$9:$E$107,2,FALSE) ) )</f>
        <v/>
      </c>
    </row>
    <row r="16" spans="2:33" ht="15.75" customHeight="1" thickBot="1" x14ac:dyDescent="0.4">
      <c r="B16" s="428" t="s">
        <v>535</v>
      </c>
      <c r="C16" s="639" t="s">
        <v>533</v>
      </c>
      <c r="D16" s="405"/>
      <c r="E16" s="640" t="s">
        <v>85</v>
      </c>
      <c r="F16" s="523" t="s">
        <v>88</v>
      </c>
      <c r="G16" s="523"/>
      <c r="H16" s="361">
        <v>2861</v>
      </c>
      <c r="I16" s="147"/>
      <c r="J16" s="148"/>
      <c r="K16" s="163" t="str">
        <f>IF(TRIM(J16)="", "", IF(VLOOKUP(J16,'Footnotes list'!$D$9:$E$107,2,FALSE)=0,"",VLOOKUP(J16,'Footnotes list'!$D$9:$E$107,2,FALSE) ) )</f>
        <v/>
      </c>
      <c r="L16" s="365">
        <v>235</v>
      </c>
      <c r="M16" s="147"/>
      <c r="N16" s="148"/>
      <c r="O16" s="163" t="str">
        <f>IF(TRIM(N16)="", "", IF(VLOOKUP(N16,'Footnotes list'!$D$9:$E$107,2,FALSE)=0,"",VLOOKUP(N16,'Footnotes list'!$D$9:$E$107,2,FALSE) ) )</f>
        <v/>
      </c>
      <c r="P16" s="367">
        <v>3096</v>
      </c>
      <c r="Q16" s="147"/>
      <c r="R16" s="148"/>
      <c r="S16" s="163" t="str">
        <f>IF(TRIM(R16)="", "", IF(VLOOKUP(R16,'Footnotes list'!$D$9:$E$107,2,FALSE)=0,"",VLOOKUP(R16,'Footnotes list'!$D$9:$E$107,2,FALSE) ) )</f>
        <v/>
      </c>
      <c r="T16" s="371">
        <v>21</v>
      </c>
      <c r="U16" s="147"/>
      <c r="V16" s="148"/>
      <c r="W16" s="163" t="str">
        <f>IF(TRIM(V16)="", "", IF(VLOOKUP(V16,'Footnotes list'!$D$9:$E$107,2,FALSE)=0,"",VLOOKUP(V16,'Footnotes list'!$D$9:$E$107,2,FALSE) ) )</f>
        <v/>
      </c>
      <c r="X16" s="373">
        <v>3117</v>
      </c>
      <c r="Y16" s="147"/>
      <c r="Z16" s="148"/>
      <c r="AA16" s="163" t="str">
        <f>IF(TRIM(Z16)="", "", IF(VLOOKUP(Z16,'Footnotes list'!$D$9:$E$107,2,FALSE)=0,"",VLOOKUP(Z16,'Footnotes list'!$D$9:$E$107,2,FALSE) ) )</f>
        <v/>
      </c>
    </row>
    <row r="17" spans="2:27" ht="15" thickBot="1" x14ac:dyDescent="0.4">
      <c r="D17" s="405"/>
    </row>
    <row r="18" spans="2:27" ht="16.5" hidden="1" customHeight="1" thickBot="1" x14ac:dyDescent="0.4">
      <c r="E18" s="624" t="s">
        <v>423</v>
      </c>
      <c r="F18" s="625"/>
      <c r="G18" s="625"/>
      <c r="H18" s="641" t="s">
        <v>508</v>
      </c>
      <c r="I18" s="625"/>
      <c r="J18" s="625"/>
      <c r="K18" s="625"/>
      <c r="L18" s="612" t="s">
        <v>515</v>
      </c>
      <c r="M18" s="625"/>
      <c r="N18" s="625"/>
      <c r="O18" s="625"/>
      <c r="P18" s="612" t="s">
        <v>425</v>
      </c>
      <c r="Q18" s="625"/>
      <c r="R18" s="625"/>
      <c r="S18" s="625"/>
      <c r="T18" s="613" t="s">
        <v>516</v>
      </c>
      <c r="U18" s="625"/>
      <c r="V18" s="625"/>
      <c r="W18" s="625"/>
      <c r="X18" s="642" t="s">
        <v>529</v>
      </c>
      <c r="Y18" s="625"/>
      <c r="Z18" s="625"/>
      <c r="AA18" s="643"/>
    </row>
    <row r="19" spans="2:27" x14ac:dyDescent="0.35">
      <c r="B19" s="734" t="s">
        <v>419</v>
      </c>
      <c r="C19" s="735"/>
    </row>
    <row r="20" spans="2:27" ht="15.75" hidden="1" customHeight="1" thickTop="1" x14ac:dyDescent="0.35">
      <c r="B20" s="436" t="s">
        <v>439</v>
      </c>
      <c r="C20" s="614" t="s">
        <v>438</v>
      </c>
      <c r="E20" s="777" t="s">
        <v>183</v>
      </c>
      <c r="F20" s="644" t="s">
        <v>179</v>
      </c>
      <c r="G20" s="644"/>
      <c r="H20" s="645">
        <f>IF(COUNT(H10,H14)=0,"",SUM(H10,H14))</f>
        <v>11110</v>
      </c>
      <c r="I20" s="646"/>
      <c r="J20" s="646"/>
      <c r="K20" s="646"/>
      <c r="L20" s="645">
        <f>IF(COUNT(L10,L14)=0,"",SUM(L10,L14))</f>
        <v>988</v>
      </c>
      <c r="M20" s="646"/>
      <c r="N20" s="646"/>
      <c r="O20" s="646"/>
      <c r="P20" s="645">
        <f>IF(COUNT(P10,P14)=0,"",SUM(P10,P14))</f>
        <v>12098</v>
      </c>
      <c r="Q20" s="646"/>
      <c r="R20" s="646"/>
      <c r="S20" s="646"/>
      <c r="T20" s="645">
        <f>IF(COUNT(T10,T14)=0,"",SUM(T10,T14))</f>
        <v>1004</v>
      </c>
      <c r="U20" s="646"/>
      <c r="V20" s="646"/>
      <c r="W20" s="646"/>
      <c r="X20" s="645">
        <f>IF(COUNT(X10,X14)=0,"",SUM(X10,X14))</f>
        <v>13102</v>
      </c>
      <c r="Y20" s="646"/>
      <c r="Z20" s="646"/>
      <c r="AA20" s="647"/>
    </row>
    <row r="21" spans="2:27" ht="15" hidden="1" customHeight="1" x14ac:dyDescent="0.35">
      <c r="B21" s="436" t="s">
        <v>405</v>
      </c>
      <c r="C21" s="495" t="s">
        <v>422</v>
      </c>
      <c r="E21" s="778"/>
      <c r="F21" s="648" t="s">
        <v>181</v>
      </c>
      <c r="G21" s="648"/>
      <c r="H21" s="649">
        <f>IF(COUNT(H11,H12,H13)=0,"",SUM(H11,H12,H13))</f>
        <v>6737</v>
      </c>
      <c r="I21" s="650"/>
      <c r="J21" s="650"/>
      <c r="K21" s="650"/>
      <c r="L21" s="649">
        <f>IF(COUNT(L11,L12,L13)=0,"",SUM(L11,L12,L13))</f>
        <v>2890</v>
      </c>
      <c r="M21" s="650"/>
      <c r="N21" s="650"/>
      <c r="O21" s="650"/>
      <c r="P21" s="649">
        <f>IF(COUNT(P11,P12,P13)=0,"",SUM(P11,P12,P13))</f>
        <v>7367</v>
      </c>
      <c r="Q21" s="650"/>
      <c r="R21" s="650"/>
      <c r="S21" s="650"/>
      <c r="T21" s="649">
        <f>IF(COUNT(T11,T12,T13)=0,"",SUM(T11,T12,T13))</f>
        <v>965</v>
      </c>
      <c r="U21" s="650"/>
      <c r="V21" s="650"/>
      <c r="W21" s="650"/>
      <c r="X21" s="649">
        <f>IF(COUNT(X11,X12,X13)=0,"",SUM(X11,X12,X13))</f>
        <v>8332</v>
      </c>
      <c r="Y21" s="650"/>
      <c r="Z21" s="650"/>
      <c r="AA21" s="651"/>
    </row>
    <row r="22" spans="2:27" ht="15.75" hidden="1" customHeight="1" thickBot="1" x14ac:dyDescent="0.4">
      <c r="B22" s="496" t="s">
        <v>412</v>
      </c>
      <c r="C22" s="614" t="s">
        <v>514</v>
      </c>
      <c r="E22" s="779"/>
      <c r="F22" s="652" t="s">
        <v>180</v>
      </c>
      <c r="G22" s="652"/>
      <c r="H22" s="653">
        <f>IF(COUNT(H15,H16)=0,"",SUM(H15,H16))</f>
        <v>4372</v>
      </c>
      <c r="I22" s="654"/>
      <c r="J22" s="654"/>
      <c r="K22" s="654"/>
      <c r="L22" s="653">
        <f>IF(COUNT(L15,L16)=0,"",SUM(L15,L16))</f>
        <v>359</v>
      </c>
      <c r="M22" s="654"/>
      <c r="N22" s="654"/>
      <c r="O22" s="654"/>
      <c r="P22" s="653">
        <f>IF(COUNT(P15,P16)=0,"",SUM(P15,P16))</f>
        <v>4731</v>
      </c>
      <c r="Q22" s="654"/>
      <c r="R22" s="654"/>
      <c r="S22" s="654"/>
      <c r="T22" s="653">
        <f>IF(COUNT(T15,T16)=0,"",SUM(T15,T16))</f>
        <v>39</v>
      </c>
      <c r="U22" s="654"/>
      <c r="V22" s="654"/>
      <c r="W22" s="654"/>
      <c r="X22" s="653">
        <f>IF(COUNT(X15,X16)=0,"",SUM(X15,X16))</f>
        <v>4770</v>
      </c>
      <c r="Y22" s="654"/>
      <c r="Z22" s="654"/>
      <c r="AA22" s="655"/>
    </row>
    <row r="23" spans="2:27" x14ac:dyDescent="0.35">
      <c r="B23" s="436" t="s">
        <v>421</v>
      </c>
      <c r="C23" s="438" t="s">
        <v>422</v>
      </c>
      <c r="I23" s="465"/>
      <c r="J23" s="465"/>
      <c r="K23" s="465"/>
      <c r="M23" s="465"/>
      <c r="N23" s="465"/>
      <c r="O23" s="465"/>
      <c r="Q23" s="465"/>
      <c r="R23" s="465"/>
      <c r="S23" s="465"/>
      <c r="U23" s="465"/>
      <c r="V23" s="465"/>
      <c r="W23" s="465"/>
      <c r="Y23" s="465"/>
      <c r="Z23" s="465"/>
      <c r="AA23" s="465"/>
    </row>
    <row r="24" spans="2:27" ht="15" thickBot="1" x14ac:dyDescent="0.4">
      <c r="B24" s="442" t="s">
        <v>792</v>
      </c>
      <c r="C24" s="503" t="s">
        <v>799</v>
      </c>
      <c r="E24" s="1" t="s">
        <v>20</v>
      </c>
    </row>
    <row r="25" spans="2:27" x14ac:dyDescent="0.35">
      <c r="E25" s="444" t="s">
        <v>146</v>
      </c>
    </row>
    <row r="26" spans="2:27" x14ac:dyDescent="0.35">
      <c r="E26" s="444" t="s">
        <v>149</v>
      </c>
    </row>
    <row r="27" spans="2:27" x14ac:dyDescent="0.35">
      <c r="E27" s="444" t="s">
        <v>58</v>
      </c>
    </row>
    <row r="29" spans="2:27" x14ac:dyDescent="0.35">
      <c r="E29" s="445"/>
      <c r="F29" s="446"/>
      <c r="G29" s="446"/>
      <c r="H29" s="446"/>
      <c r="L29" s="446"/>
      <c r="P29" s="446"/>
    </row>
    <row r="30" spans="2:27" ht="36" customHeight="1" x14ac:dyDescent="0.35"/>
    <row r="33" ht="58.5" customHeight="1" x14ac:dyDescent="0.35"/>
  </sheetData>
  <sheetProtection algorithmName="SHA-512" hashValue="sE6cxfCjy2A/tXLWBolZWpqqWCgQwr/7uTB1GduDc7VynaMIRHZ5HzH5XoyqEUNKeBtTOkaxA7YRVPX/neleJQ==" saltValue="rG1Di+2IK465hd4erPtXcg==" spinCount="100000" sheet="1" objects="1" scenarios="1"/>
  <mergeCells count="14">
    <mergeCell ref="Y7:Y8"/>
    <mergeCell ref="Z7:AA8"/>
    <mergeCell ref="E7:G7"/>
    <mergeCell ref="M7:M8"/>
    <mergeCell ref="N7:O8"/>
    <mergeCell ref="Q7:Q8"/>
    <mergeCell ref="R7:S8"/>
    <mergeCell ref="U7:U8"/>
    <mergeCell ref="V7:W8"/>
    <mergeCell ref="B19:C19"/>
    <mergeCell ref="E20:E22"/>
    <mergeCell ref="F8:G8"/>
    <mergeCell ref="I7:I8"/>
    <mergeCell ref="J7:K8"/>
  </mergeCells>
  <pageMargins left="0.7" right="0.7" top="0.75" bottom="0.75" header="0.3" footer="0.3"/>
  <pageSetup paperSize="9" fitToHeight="0" orientation="landscape" r:id="rId1"/>
  <ignoredErrors>
    <ignoredError sqref="H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MainBody">
                <anchor moveWithCells="1" sizeWithCells="1">
                  <from>
                    <xdr:col>9</xdr:col>
                    <xdr:colOff>0</xdr:colOff>
                    <xdr:row>1</xdr:row>
                    <xdr:rowOff>146050</xdr:rowOff>
                  </from>
                  <to>
                    <xdr:col>11</xdr:col>
                    <xdr:colOff>152400</xdr:colOff>
                    <xdr:row>2</xdr:row>
                    <xdr:rowOff>171450</xdr:rowOff>
                  </to>
                </anchor>
              </controlPr>
            </control>
          </mc:Choice>
        </mc:AlternateContent>
        <mc:AlternateContent xmlns:mc="http://schemas.openxmlformats.org/markup-compatibility/2006">
          <mc:Choice Requires="x14">
            <control shapeId="14338" r:id="rId5" name="Button 2">
              <controlPr defaultSize="0" print="0" autoFill="0" autoPict="0" macro="[0]!RestoreColours">
                <anchor moveWithCells="1" sizeWithCells="1">
                  <from>
                    <xdr:col>11</xdr:col>
                    <xdr:colOff>260350</xdr:colOff>
                    <xdr:row>1</xdr:row>
                    <xdr:rowOff>133350</xdr:rowOff>
                  </from>
                  <to>
                    <xdr:col>13</xdr:col>
                    <xdr:colOff>114300</xdr:colOff>
                    <xdr:row>2</xdr:row>
                    <xdr:rowOff>171450</xdr:rowOff>
                  </to>
                </anchor>
              </controlPr>
            </control>
          </mc:Choice>
        </mc:AlternateContent>
        <mc:AlternateContent xmlns:mc="http://schemas.openxmlformats.org/markup-compatibility/2006">
          <mc:Choice Requires="x14">
            <control shapeId="14339" r:id="rId6" name="formulas">
              <controlPr defaultSize="0" print="0" autoFill="0" autoPict="0" macro="[0]!'SwitchLocksInCells &quot;formulas&quot;'" altText="Lock formulas">
                <anchor moveWithCells="1" sizeWithCells="1">
                  <from>
                    <xdr:col>14</xdr:col>
                    <xdr:colOff>57150</xdr:colOff>
                    <xdr:row>1</xdr:row>
                    <xdr:rowOff>114300</xdr:rowOff>
                  </from>
                  <to>
                    <xdr:col>15</xdr:col>
                    <xdr:colOff>260350</xdr:colOff>
                    <xdr:row>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Lists!$D$2:$D$8</xm:f>
          </x14:formula1>
          <xm:sqref>I9:I16 M9:M16 Q9:Q16 U9:U16 Y9:Y16</xm:sqref>
        </x14:dataValidation>
        <x14:dataValidation type="list" allowBlank="1" showInputMessage="1" showErrorMessage="1" xr:uid="{00000000-0002-0000-0E00-000001000000}">
          <x14:formula1>
            <xm:f>'Footnotes list'!$D$9:$D$58</xm:f>
          </x14:formula1>
          <xm:sqref>J9:J16 N9:N16 R9:R16 V9:V16 Z9:Z16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C2DBA9"/>
    <pageSetUpPr fitToPage="1"/>
  </sheetPr>
  <dimension ref="B1:AH37"/>
  <sheetViews>
    <sheetView showGridLines="0" topLeftCell="A5" workbookViewId="0">
      <selection activeCell="AA19" sqref="AA19"/>
    </sheetView>
  </sheetViews>
  <sheetFormatPr defaultColWidth="9.26953125" defaultRowHeight="14.5" x14ac:dyDescent="0.35"/>
  <cols>
    <col min="1" max="1" width="3.7265625" customWidth="1"/>
    <col min="2" max="2" width="18" hidden="1" customWidth="1"/>
    <col min="3" max="3" width="10.26953125" hidden="1" customWidth="1"/>
    <col min="4" max="4" width="3.26953125" customWidth="1"/>
    <col min="5" max="5" width="10.7265625" customWidth="1"/>
    <col min="6" max="6" width="8.54296875" customWidth="1"/>
    <col min="7" max="7" width="45.7265625" customWidth="1"/>
    <col min="8" max="8" width="19.7265625" customWidth="1"/>
    <col min="9" max="9" width="3.7265625" customWidth="1"/>
    <col min="10" max="10" width="3.26953125" customWidth="1"/>
    <col min="11" max="11" width="8.26953125" customWidth="1"/>
    <col min="12" max="12" width="12.26953125" customWidth="1"/>
    <col min="13" max="13" width="3.7265625" customWidth="1"/>
    <col min="14" max="14" width="3.26953125" customWidth="1"/>
    <col min="15" max="15" width="8.26953125" customWidth="1"/>
    <col min="16" max="16" width="11.7265625" style="1" customWidth="1"/>
    <col min="17" max="17" width="3.7265625" customWidth="1"/>
    <col min="18" max="18" width="3.26953125" customWidth="1"/>
    <col min="19" max="19" width="8.26953125" customWidth="1"/>
    <col min="20" max="20" width="17.26953125" customWidth="1"/>
    <col min="21" max="21" width="3.7265625" customWidth="1"/>
    <col min="22" max="22" width="3.26953125" customWidth="1"/>
    <col min="23" max="23" width="8.26953125" customWidth="1"/>
    <col min="24" max="24" width="12.7265625" customWidth="1"/>
    <col min="25" max="25" width="3.7265625" customWidth="1"/>
    <col min="26" max="26" width="3.26953125" customWidth="1"/>
    <col min="27" max="27" width="8.26953125" customWidth="1"/>
    <col min="28" max="28" width="12.26953125" style="1" customWidth="1"/>
    <col min="29" max="29" width="3.7265625" customWidth="1"/>
    <col min="30" max="30" width="3.26953125" customWidth="1"/>
    <col min="31" max="31" width="8.26953125" customWidth="1"/>
  </cols>
  <sheetData>
    <row r="1" spans="2:34" ht="19.5" customHeight="1"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row>
    <row r="2" spans="2:34" ht="32.25" customHeight="1" x14ac:dyDescent="0.35">
      <c r="E2" s="402" t="s">
        <v>130</v>
      </c>
      <c r="F2" s="403"/>
      <c r="G2" s="403"/>
      <c r="H2" s="403"/>
      <c r="I2" s="404"/>
      <c r="J2" s="404"/>
      <c r="K2" s="404"/>
      <c r="L2" s="403"/>
      <c r="M2" s="404"/>
      <c r="N2" s="404"/>
      <c r="O2" s="404"/>
      <c r="P2" s="403"/>
      <c r="Q2" s="404"/>
      <c r="R2" s="404"/>
      <c r="S2" s="404"/>
      <c r="T2" s="403"/>
      <c r="U2" s="404"/>
      <c r="V2" s="404"/>
      <c r="W2" s="404"/>
      <c r="X2" s="403"/>
      <c r="Y2" s="404"/>
      <c r="Z2" s="404"/>
      <c r="AA2" s="404"/>
      <c r="AB2" s="403"/>
      <c r="AC2" s="404"/>
      <c r="AD2" s="404"/>
      <c r="AE2" s="404"/>
    </row>
    <row r="3" spans="2:34" s="405" customFormat="1" ht="30" customHeight="1" x14ac:dyDescent="0.35">
      <c r="E3" s="406" t="s">
        <v>79</v>
      </c>
      <c r="F3" s="407"/>
      <c r="G3" s="407"/>
      <c r="H3" s="407"/>
      <c r="I3" s="408"/>
      <c r="J3" s="408"/>
      <c r="K3" s="408"/>
      <c r="L3" s="407"/>
      <c r="M3" s="408"/>
      <c r="N3" s="408"/>
      <c r="O3" s="408"/>
      <c r="P3" s="407"/>
      <c r="Q3" s="408"/>
      <c r="R3" s="408"/>
      <c r="S3" s="408"/>
      <c r="T3" s="407"/>
      <c r="U3" s="408"/>
      <c r="V3" s="408"/>
      <c r="W3" s="408"/>
      <c r="X3" s="407"/>
      <c r="Y3" s="408"/>
      <c r="Z3" s="408"/>
      <c r="AA3" s="408"/>
      <c r="AB3" s="407"/>
      <c r="AC3" s="408"/>
      <c r="AD3" s="408"/>
      <c r="AE3" s="408"/>
    </row>
    <row r="4" spans="2:34" ht="20.25" customHeight="1" x14ac:dyDescent="0.35">
      <c r="C4" s="409" t="s">
        <v>427</v>
      </c>
      <c r="D4" s="405"/>
      <c r="E4" s="410" t="s">
        <v>519</v>
      </c>
      <c r="F4" s="411" t="str">
        <f>'GETTING STARTED'!G9</f>
        <v>EE</v>
      </c>
      <c r="G4" s="411" t="str">
        <f>IF('GETTING STARTED'!E9="","",'GETTING STARTED'!E9)</f>
        <v>Estonia</v>
      </c>
      <c r="H4" s="411"/>
      <c r="I4" s="412"/>
      <c r="J4" s="412"/>
      <c r="K4" s="412"/>
      <c r="L4" s="411"/>
      <c r="M4" s="412"/>
      <c r="N4" s="412"/>
      <c r="O4" s="412"/>
      <c r="P4" s="411"/>
      <c r="Q4" s="412"/>
      <c r="R4" s="412"/>
      <c r="S4" s="412"/>
      <c r="T4" s="499"/>
      <c r="U4" s="412"/>
      <c r="V4" s="412"/>
      <c r="W4" s="412"/>
      <c r="X4" s="499"/>
      <c r="Y4" s="412"/>
      <c r="Z4" s="412"/>
      <c r="AA4" s="412"/>
      <c r="AB4" s="499"/>
      <c r="AC4" s="412"/>
      <c r="AD4" s="412"/>
      <c r="AE4" s="412"/>
    </row>
    <row r="5" spans="2:34" ht="24" customHeight="1" x14ac:dyDescent="0.35">
      <c r="C5" s="409" t="s">
        <v>428</v>
      </c>
      <c r="D5" s="405"/>
      <c r="E5" s="413" t="s">
        <v>520</v>
      </c>
      <c r="F5" s="413">
        <f>IF('GETTING STARTED'!E10="","",'GETTING STARTED'!E10)</f>
        <v>2022</v>
      </c>
      <c r="G5" s="413"/>
      <c r="H5" s="413"/>
      <c r="I5" s="414"/>
      <c r="J5" s="414"/>
      <c r="K5" s="414"/>
      <c r="L5" s="413"/>
      <c r="M5" s="414"/>
      <c r="N5" s="414"/>
      <c r="O5" s="414"/>
      <c r="P5" s="413"/>
      <c r="Q5" s="414"/>
      <c r="R5" s="414"/>
      <c r="S5" s="414"/>
      <c r="T5" s="593"/>
      <c r="U5" s="414"/>
      <c r="V5" s="414"/>
      <c r="W5" s="414"/>
      <c r="X5" s="593"/>
      <c r="Y5" s="414"/>
      <c r="Z5" s="414"/>
      <c r="AA5" s="414"/>
      <c r="AB5" s="593"/>
      <c r="AC5" s="414"/>
      <c r="AD5" s="414"/>
      <c r="AE5" s="414"/>
    </row>
    <row r="6" spans="2:34" ht="12" customHeight="1" thickBot="1" x14ac:dyDescent="0.4">
      <c r="D6" s="405"/>
      <c r="E6" s="415"/>
      <c r="F6" s="415"/>
      <c r="G6" s="415"/>
      <c r="H6" s="415"/>
      <c r="I6" s="416"/>
      <c r="J6" s="416"/>
      <c r="K6" s="416"/>
      <c r="L6" s="415"/>
      <c r="M6" s="416"/>
      <c r="N6" s="416"/>
      <c r="O6" s="416"/>
      <c r="P6" s="415"/>
      <c r="Q6" s="416"/>
      <c r="R6" s="416"/>
      <c r="S6" s="416"/>
      <c r="T6" s="594"/>
      <c r="U6" s="416"/>
      <c r="V6" s="416"/>
      <c r="W6" s="416"/>
      <c r="X6" s="594"/>
      <c r="Y6" s="416"/>
      <c r="Z6" s="416"/>
      <c r="AA6" s="416"/>
      <c r="AB6" s="594"/>
      <c r="AC6" s="416"/>
      <c r="AD6" s="416"/>
      <c r="AE6" s="416"/>
    </row>
    <row r="7" spans="2:34" ht="15" thickBot="1" x14ac:dyDescent="0.4">
      <c r="D7" s="405"/>
      <c r="E7" s="780" t="s">
        <v>6</v>
      </c>
      <c r="F7" s="781"/>
      <c r="G7" s="782"/>
      <c r="H7" s="627" t="s">
        <v>142</v>
      </c>
      <c r="I7" s="711" t="s">
        <v>586</v>
      </c>
      <c r="J7" s="713" t="s">
        <v>587</v>
      </c>
      <c r="K7" s="714"/>
      <c r="L7" s="628" t="s">
        <v>66</v>
      </c>
      <c r="M7" s="711" t="s">
        <v>586</v>
      </c>
      <c r="N7" s="713" t="s">
        <v>587</v>
      </c>
      <c r="O7" s="714"/>
      <c r="P7" s="629" t="s">
        <v>48</v>
      </c>
      <c r="Q7" s="711" t="s">
        <v>586</v>
      </c>
      <c r="R7" s="713" t="s">
        <v>587</v>
      </c>
      <c r="S7" s="714"/>
      <c r="T7" s="628" t="s">
        <v>61</v>
      </c>
      <c r="U7" s="711" t="s">
        <v>586</v>
      </c>
      <c r="V7" s="713" t="s">
        <v>587</v>
      </c>
      <c r="W7" s="714"/>
      <c r="X7" s="628" t="s">
        <v>62</v>
      </c>
      <c r="Y7" s="711" t="s">
        <v>586</v>
      </c>
      <c r="Z7" s="713" t="s">
        <v>587</v>
      </c>
      <c r="AA7" s="714"/>
      <c r="AB7" s="630" t="s">
        <v>65</v>
      </c>
      <c r="AC7" s="711" t="s">
        <v>586</v>
      </c>
      <c r="AD7" s="713" t="s">
        <v>587</v>
      </c>
      <c r="AE7" s="714"/>
    </row>
    <row r="8" spans="2:34" ht="46.5" customHeight="1" thickBot="1" x14ac:dyDescent="0.4">
      <c r="B8" s="417" t="s">
        <v>424</v>
      </c>
      <c r="C8" s="417" t="s">
        <v>426</v>
      </c>
      <c r="D8" s="405"/>
      <c r="E8" s="596" t="s">
        <v>0</v>
      </c>
      <c r="F8" s="767" t="s">
        <v>1</v>
      </c>
      <c r="G8" s="768"/>
      <c r="H8" s="615" t="s">
        <v>193</v>
      </c>
      <c r="I8" s="712"/>
      <c r="J8" s="715"/>
      <c r="K8" s="716"/>
      <c r="L8" s="616" t="s">
        <v>192</v>
      </c>
      <c r="M8" s="712"/>
      <c r="N8" s="715"/>
      <c r="O8" s="716"/>
      <c r="P8" s="632" t="s">
        <v>11</v>
      </c>
      <c r="Q8" s="712"/>
      <c r="R8" s="715"/>
      <c r="S8" s="716"/>
      <c r="T8" s="615" t="s">
        <v>133</v>
      </c>
      <c r="U8" s="712"/>
      <c r="V8" s="715"/>
      <c r="W8" s="716"/>
      <c r="X8" s="656" t="s">
        <v>9</v>
      </c>
      <c r="Y8" s="712"/>
      <c r="Z8" s="715"/>
      <c r="AA8" s="716"/>
      <c r="AB8" s="657" t="s">
        <v>10</v>
      </c>
      <c r="AC8" s="712"/>
      <c r="AD8" s="715"/>
      <c r="AE8" s="716"/>
      <c r="AG8" s="1"/>
      <c r="AH8" s="1"/>
    </row>
    <row r="9" spans="2:34" x14ac:dyDescent="0.35">
      <c r="B9" s="420" t="s">
        <v>530</v>
      </c>
      <c r="C9" s="634" t="s">
        <v>425</v>
      </c>
      <c r="D9" s="405"/>
      <c r="E9" s="658" t="s">
        <v>49</v>
      </c>
      <c r="F9" s="659" t="s">
        <v>17</v>
      </c>
      <c r="G9" s="659"/>
      <c r="H9" s="358">
        <v>1086</v>
      </c>
      <c r="I9" s="142"/>
      <c r="J9" s="143"/>
      <c r="K9" s="165" t="str">
        <f>IF(TRIM(J9)="", "", IF(VLOOKUP(J9,'Footnotes list'!$D$9:$E$107,2,FALSE)=0,"",VLOOKUP(J9,'Footnotes list'!$D$9:$E$107,2,FALSE) ) )</f>
        <v/>
      </c>
      <c r="L9" s="362">
        <v>7473</v>
      </c>
      <c r="M9" s="142"/>
      <c r="N9" s="143"/>
      <c r="O9" s="165" t="str">
        <f>IF(TRIM(N9)="", "", IF(VLOOKUP(N9,'Footnotes list'!$D$9:$E$107,2,FALSE)=0,"",VLOOKUP(N9,'Footnotes list'!$D$9:$E$107,2,FALSE) ) )</f>
        <v/>
      </c>
      <c r="P9" s="660">
        <f>IF(COUNT(H9,L9)=0,"",SUM(H9,L9))</f>
        <v>8559</v>
      </c>
      <c r="Q9" s="142"/>
      <c r="R9" s="143"/>
      <c r="S9" s="165" t="str">
        <f>IF(TRIM(R9)="", "", IF(VLOOKUP(R9,'Footnotes list'!$D$9:$E$107,2,FALSE)=0,"",VLOOKUP(R9,'Footnotes list'!$D$9:$E$107,2,FALSE) ) )</f>
        <v/>
      </c>
      <c r="T9" s="358">
        <v>2387</v>
      </c>
      <c r="U9" s="142"/>
      <c r="V9" s="143"/>
      <c r="W9" s="165" t="str">
        <f>IF(TRIM(V9)="", "", IF(VLOOKUP(V9,'Footnotes list'!$D$9:$E$107,2,FALSE)=0,"",VLOOKUP(V9,'Footnotes list'!$D$9:$E$107,2,FALSE) ) )</f>
        <v/>
      </c>
      <c r="X9" s="374">
        <v>2156</v>
      </c>
      <c r="Y9" s="142"/>
      <c r="Z9" s="143"/>
      <c r="AA9" s="165" t="str">
        <f>IF(TRIM(Z9)="", "", IF(VLOOKUP(Z9,'Footnotes list'!$D$9:$E$107,2,FALSE)=0,"",VLOOKUP(Z9,'Footnotes list'!$D$9:$E$107,2,FALSE) ) )</f>
        <v/>
      </c>
      <c r="AB9" s="661">
        <f t="shared" ref="AB9:AB15" si="0">IF(COUNT(P9,T9,X9)=0,"",SUM(P9,T9,X9))</f>
        <v>13102</v>
      </c>
      <c r="AC9" s="142"/>
      <c r="AD9" s="143"/>
      <c r="AE9" s="165" t="str">
        <f>IF(TRIM(AD9)="", "", IF(VLOOKUP(AD9,'Footnotes list'!$D$9:$E$107,2,FALSE)=0,"",VLOOKUP(AD9,'Footnotes list'!$D$9:$E$107,2,FALSE) ) )</f>
        <v/>
      </c>
      <c r="AG9" s="426"/>
    </row>
    <row r="10" spans="2:34" x14ac:dyDescent="0.35">
      <c r="B10" s="420" t="s">
        <v>531</v>
      </c>
      <c r="C10" s="634" t="s">
        <v>425</v>
      </c>
      <c r="D10" s="405"/>
      <c r="E10" s="515" t="s">
        <v>50</v>
      </c>
      <c r="F10" s="516" t="s">
        <v>73</v>
      </c>
      <c r="G10" s="516"/>
      <c r="H10" s="359">
        <v>1084</v>
      </c>
      <c r="I10" s="144"/>
      <c r="J10" s="145"/>
      <c r="K10" s="166" t="str">
        <f>IF(TRIM(J10)="", "", IF(VLOOKUP(J10,'Footnotes list'!$D$9:$E$107,2,FALSE)=0,"",VLOOKUP(J10,'Footnotes list'!$D$9:$E$107,2,FALSE) ) )</f>
        <v/>
      </c>
      <c r="L10" s="363">
        <v>5321</v>
      </c>
      <c r="M10" s="144"/>
      <c r="N10" s="145"/>
      <c r="O10" s="166" t="str">
        <f>IF(TRIM(N10)="", "", IF(VLOOKUP(N10,'Footnotes list'!$D$9:$E$107,2,FALSE)=0,"",VLOOKUP(N10,'Footnotes list'!$D$9:$E$107,2,FALSE) ) )</f>
        <v/>
      </c>
      <c r="P10" s="637">
        <f>IF(COUNT(H10,L10)=0,"",SUM(H10,L10))</f>
        <v>6405</v>
      </c>
      <c r="Q10" s="144"/>
      <c r="R10" s="145"/>
      <c r="S10" s="166" t="str">
        <f>IF(TRIM(R10)="", "", IF(VLOOKUP(R10,'Footnotes list'!$D$9:$E$107,2,FALSE)=0,"",VLOOKUP(R10,'Footnotes list'!$D$9:$E$107,2,FALSE) ) )</f>
        <v/>
      </c>
      <c r="T10" s="359">
        <v>0</v>
      </c>
      <c r="U10" s="144"/>
      <c r="V10" s="145"/>
      <c r="W10" s="166" t="str">
        <f>IF(TRIM(V10)="", "", IF(VLOOKUP(V10,'Footnotes list'!$D$9:$E$107,2,FALSE)=0,"",VLOOKUP(V10,'Footnotes list'!$D$9:$E$107,2,FALSE) ) )</f>
        <v/>
      </c>
      <c r="X10" s="375">
        <v>1927</v>
      </c>
      <c r="Y10" s="144"/>
      <c r="Z10" s="145"/>
      <c r="AA10" s="166" t="str">
        <f>IF(TRIM(Z10)="", "", IF(VLOOKUP(Z10,'Footnotes list'!$D$9:$E$107,2,FALSE)=0,"",VLOOKUP(Z10,'Footnotes list'!$D$9:$E$107,2,FALSE) ) )</f>
        <v/>
      </c>
      <c r="AB10" s="662">
        <f t="shared" si="0"/>
        <v>8332</v>
      </c>
      <c r="AC10" s="144"/>
      <c r="AD10" s="145"/>
      <c r="AE10" s="166" t="str">
        <f>IF(TRIM(AD10)="", "", IF(VLOOKUP(AD10,'Footnotes list'!$D$9:$E$107,2,FALSE)=0,"",VLOOKUP(AD10,'Footnotes list'!$D$9:$E$107,2,FALSE) ) )</f>
        <v/>
      </c>
      <c r="AG10" s="426"/>
    </row>
    <row r="11" spans="2:34" x14ac:dyDescent="0.35">
      <c r="B11" s="420" t="s">
        <v>531</v>
      </c>
      <c r="C11" s="634" t="s">
        <v>532</v>
      </c>
      <c r="D11" s="405"/>
      <c r="E11" s="515" t="s">
        <v>51</v>
      </c>
      <c r="F11" s="516" t="s">
        <v>81</v>
      </c>
      <c r="G11" s="516"/>
      <c r="H11" s="360">
        <v>764</v>
      </c>
      <c r="I11" s="144"/>
      <c r="J11" s="145"/>
      <c r="K11" s="166" t="str">
        <f>IF(TRIM(J11)="", "", IF(VLOOKUP(J11,'Footnotes list'!$D$9:$E$107,2,FALSE)=0,"",VLOOKUP(J11,'Footnotes list'!$D$9:$E$107,2,FALSE) ) )</f>
        <v/>
      </c>
      <c r="L11" s="364">
        <v>3752</v>
      </c>
      <c r="M11" s="144"/>
      <c r="N11" s="145"/>
      <c r="O11" s="166" t="str">
        <f>IF(TRIM(N11)="", "", IF(VLOOKUP(N11,'Footnotes list'!$D$9:$E$107,2,FALSE)=0,"",VLOOKUP(N11,'Footnotes list'!$D$9:$E$107,2,FALSE) ) )</f>
        <v/>
      </c>
      <c r="P11" s="366">
        <f t="shared" ref="P11:P13" si="1">IF(COUNT(H11,L11)=0,"",SUM(H11,L11))</f>
        <v>4516</v>
      </c>
      <c r="Q11" s="144"/>
      <c r="R11" s="145"/>
      <c r="S11" s="166" t="str">
        <f>IF(TRIM(R11)="", "", IF(VLOOKUP(R11,'Footnotes list'!$D$9:$E$107,2,FALSE)=0,"",VLOOKUP(R11,'Footnotes list'!$D$9:$E$107,2,FALSE) ) )</f>
        <v/>
      </c>
      <c r="T11" s="360">
        <v>0</v>
      </c>
      <c r="U11" s="144"/>
      <c r="V11" s="145"/>
      <c r="W11" s="166" t="str">
        <f>IF(TRIM(V11)="", "", IF(VLOOKUP(V11,'Footnotes list'!$D$9:$E$107,2,FALSE)=0,"",VLOOKUP(V11,'Footnotes list'!$D$9:$E$107,2,FALSE) ) )</f>
        <v/>
      </c>
      <c r="X11" s="366">
        <v>635</v>
      </c>
      <c r="Y11" s="144"/>
      <c r="Z11" s="145"/>
      <c r="AA11" s="166" t="str">
        <f>IF(TRIM(Z11)="", "", IF(VLOOKUP(Z11,'Footnotes list'!$D$9:$E$107,2,FALSE)=0,"",VLOOKUP(Z11,'Footnotes list'!$D$9:$E$107,2,FALSE) ) )</f>
        <v/>
      </c>
      <c r="AB11" s="372">
        <f t="shared" si="0"/>
        <v>5151</v>
      </c>
      <c r="AC11" s="144"/>
      <c r="AD11" s="145"/>
      <c r="AE11" s="166" t="str">
        <f>IF(TRIM(AD11)="", "", IF(VLOOKUP(AD11,'Footnotes list'!$D$9:$E$107,2,FALSE)=0,"",VLOOKUP(AD11,'Footnotes list'!$D$9:$E$107,2,FALSE) ) )</f>
        <v/>
      </c>
      <c r="AG11" s="426"/>
    </row>
    <row r="12" spans="2:34" x14ac:dyDescent="0.35">
      <c r="B12" s="420" t="s">
        <v>531</v>
      </c>
      <c r="C12" s="634" t="s">
        <v>533</v>
      </c>
      <c r="D12" s="405"/>
      <c r="E12" s="515" t="s">
        <v>52</v>
      </c>
      <c r="F12" s="516" t="s">
        <v>83</v>
      </c>
      <c r="G12" s="516"/>
      <c r="H12" s="360">
        <v>320</v>
      </c>
      <c r="I12" s="144"/>
      <c r="J12" s="145"/>
      <c r="K12" s="166" t="str">
        <f>IF(TRIM(J12)="", "", IF(VLOOKUP(J12,'Footnotes list'!$D$9:$E$107,2,FALSE)=0,"",VLOOKUP(J12,'Footnotes list'!$D$9:$E$107,2,FALSE) ) )</f>
        <v/>
      </c>
      <c r="L12" s="364">
        <v>1569</v>
      </c>
      <c r="M12" s="144"/>
      <c r="N12" s="145"/>
      <c r="O12" s="166" t="str">
        <f>IF(TRIM(N12)="", "", IF(VLOOKUP(N12,'Footnotes list'!$D$9:$E$107,2,FALSE)=0,"",VLOOKUP(N12,'Footnotes list'!$D$9:$E$107,2,FALSE) ) )</f>
        <v/>
      </c>
      <c r="P12" s="366">
        <f t="shared" si="1"/>
        <v>1889</v>
      </c>
      <c r="Q12" s="144"/>
      <c r="R12" s="145"/>
      <c r="S12" s="166" t="str">
        <f>IF(TRIM(R12)="", "", IF(VLOOKUP(R12,'Footnotes list'!$D$9:$E$107,2,FALSE)=0,"",VLOOKUP(R12,'Footnotes list'!$D$9:$E$107,2,FALSE) ) )</f>
        <v/>
      </c>
      <c r="T12" s="360">
        <v>0</v>
      </c>
      <c r="U12" s="144"/>
      <c r="V12" s="145"/>
      <c r="W12" s="166" t="str">
        <f>IF(TRIM(V12)="", "", IF(VLOOKUP(V12,'Footnotes list'!$D$9:$E$107,2,FALSE)=0,"",VLOOKUP(V12,'Footnotes list'!$D$9:$E$107,2,FALSE) ) )</f>
        <v/>
      </c>
      <c r="X12" s="366">
        <v>1292</v>
      </c>
      <c r="Y12" s="144"/>
      <c r="Z12" s="145"/>
      <c r="AA12" s="166" t="str">
        <f>IF(TRIM(Z12)="", "", IF(VLOOKUP(Z12,'Footnotes list'!$D$9:$E$107,2,FALSE)=0,"",VLOOKUP(Z12,'Footnotes list'!$D$9:$E$107,2,FALSE) ) )</f>
        <v/>
      </c>
      <c r="AB12" s="372">
        <f t="shared" si="0"/>
        <v>3181</v>
      </c>
      <c r="AC12" s="144"/>
      <c r="AD12" s="145"/>
      <c r="AE12" s="166" t="str">
        <f>IF(TRIM(AD12)="", "", IF(VLOOKUP(AD12,'Footnotes list'!$D$9:$E$107,2,FALSE)=0,"",VLOOKUP(AD12,'Footnotes list'!$D$9:$E$107,2,FALSE) ) )</f>
        <v/>
      </c>
      <c r="AG12" s="426"/>
    </row>
    <row r="13" spans="2:34" x14ac:dyDescent="0.35">
      <c r="B13" s="420" t="s">
        <v>531</v>
      </c>
      <c r="C13" s="634" t="s">
        <v>534</v>
      </c>
      <c r="D13" s="405"/>
      <c r="E13" s="515" t="s">
        <v>53</v>
      </c>
      <c r="F13" s="516" t="s">
        <v>82</v>
      </c>
      <c r="G13" s="516"/>
      <c r="H13" s="360">
        <v>0</v>
      </c>
      <c r="I13" s="144"/>
      <c r="J13" s="146"/>
      <c r="K13" s="166" t="str">
        <f>IF(TRIM(J13)="", "", IF(VLOOKUP(J13,'Footnotes list'!$D$9:$E$107,2,FALSE)=0,"",VLOOKUP(J13,'Footnotes list'!$D$9:$E$107,2,FALSE) ) )</f>
        <v/>
      </c>
      <c r="L13" s="364">
        <v>0</v>
      </c>
      <c r="M13" s="144"/>
      <c r="N13" s="146"/>
      <c r="O13" s="166" t="str">
        <f>IF(TRIM(N13)="", "", IF(VLOOKUP(N13,'Footnotes list'!$D$9:$E$107,2,FALSE)=0,"",VLOOKUP(N13,'Footnotes list'!$D$9:$E$107,2,FALSE) ) )</f>
        <v/>
      </c>
      <c r="P13" s="366">
        <f t="shared" si="1"/>
        <v>0</v>
      </c>
      <c r="Q13" s="144"/>
      <c r="R13" s="146"/>
      <c r="S13" s="166" t="str">
        <f>IF(TRIM(R13)="", "", IF(VLOOKUP(R13,'Footnotes list'!$D$9:$E$107,2,FALSE)=0,"",VLOOKUP(R13,'Footnotes list'!$D$9:$E$107,2,FALSE) ) )</f>
        <v/>
      </c>
      <c r="T13" s="360">
        <v>0</v>
      </c>
      <c r="U13" s="144"/>
      <c r="V13" s="146"/>
      <c r="W13" s="166" t="str">
        <f>IF(TRIM(V13)="", "", IF(VLOOKUP(V13,'Footnotes list'!$D$9:$E$107,2,FALSE)=0,"",VLOOKUP(V13,'Footnotes list'!$D$9:$E$107,2,FALSE) ) )</f>
        <v/>
      </c>
      <c r="X13" s="366">
        <v>0</v>
      </c>
      <c r="Y13" s="144"/>
      <c r="Z13" s="146"/>
      <c r="AA13" s="166" t="str">
        <f>IF(TRIM(Z13)="", "", IF(VLOOKUP(Z13,'Footnotes list'!$D$9:$E$107,2,FALSE)=0,"",VLOOKUP(Z13,'Footnotes list'!$D$9:$E$107,2,FALSE) ) )</f>
        <v/>
      </c>
      <c r="AB13" s="372">
        <f t="shared" si="0"/>
        <v>0</v>
      </c>
      <c r="AC13" s="144"/>
      <c r="AD13" s="146"/>
      <c r="AE13" s="166" t="str">
        <f>IF(TRIM(AD13)="", "", IF(VLOOKUP(AD13,'Footnotes list'!$D$9:$E$107,2,FALSE)=0,"",VLOOKUP(AD13,'Footnotes list'!$D$9:$E$107,2,FALSE) ) )</f>
        <v/>
      </c>
      <c r="AG13" s="426"/>
    </row>
    <row r="14" spans="2:34" x14ac:dyDescent="0.35">
      <c r="B14" s="420" t="s">
        <v>535</v>
      </c>
      <c r="C14" s="634" t="s">
        <v>425</v>
      </c>
      <c r="D14" s="405"/>
      <c r="E14" s="515" t="s">
        <v>54</v>
      </c>
      <c r="F14" s="516" t="s">
        <v>86</v>
      </c>
      <c r="G14" s="516"/>
      <c r="H14" s="359">
        <v>2</v>
      </c>
      <c r="I14" s="144"/>
      <c r="J14" s="145"/>
      <c r="K14" s="166" t="str">
        <f>IF(TRIM(J14)="", "", IF(VLOOKUP(J14,'Footnotes list'!$D$9:$E$107,2,FALSE)=0,"",VLOOKUP(J14,'Footnotes list'!$D$9:$E$107,2,FALSE) ) )</f>
        <v/>
      </c>
      <c r="L14" s="363">
        <v>2151</v>
      </c>
      <c r="M14" s="144"/>
      <c r="N14" s="145"/>
      <c r="O14" s="166" t="str">
        <f>IF(TRIM(N14)="", "", IF(VLOOKUP(N14,'Footnotes list'!$D$9:$E$107,2,FALSE)=0,"",VLOOKUP(N14,'Footnotes list'!$D$9:$E$107,2,FALSE) ) )</f>
        <v/>
      </c>
      <c r="P14" s="637">
        <f>IF(COUNT(H14,L14)=0,"",SUM(H14,L14))</f>
        <v>2153</v>
      </c>
      <c r="Q14" s="144"/>
      <c r="R14" s="145"/>
      <c r="S14" s="166" t="str">
        <f>IF(TRIM(R14)="", "", IF(VLOOKUP(R14,'Footnotes list'!$D$9:$E$107,2,FALSE)=0,"",VLOOKUP(R14,'Footnotes list'!$D$9:$E$107,2,FALSE) ) )</f>
        <v/>
      </c>
      <c r="T14" s="359">
        <v>2387</v>
      </c>
      <c r="U14" s="144"/>
      <c r="V14" s="145"/>
      <c r="W14" s="166" t="str">
        <f>IF(TRIM(V14)="", "", IF(VLOOKUP(V14,'Footnotes list'!$D$9:$E$107,2,FALSE)=0,"",VLOOKUP(V14,'Footnotes list'!$D$9:$E$107,2,FALSE) ) )</f>
        <v/>
      </c>
      <c r="X14" s="376">
        <v>230</v>
      </c>
      <c r="Y14" s="144"/>
      <c r="Z14" s="145"/>
      <c r="AA14" s="166" t="str">
        <f>IF(TRIM(Z14)="", "", IF(VLOOKUP(Z14,'Footnotes list'!$D$9:$E$107,2,FALSE)=0,"",VLOOKUP(Z14,'Footnotes list'!$D$9:$E$107,2,FALSE) ) )</f>
        <v/>
      </c>
      <c r="AB14" s="662">
        <f t="shared" si="0"/>
        <v>4770</v>
      </c>
      <c r="AC14" s="144"/>
      <c r="AD14" s="145"/>
      <c r="AE14" s="166" t="str">
        <f>IF(TRIM(AD14)="", "", IF(VLOOKUP(AD14,'Footnotes list'!$D$9:$E$107,2,FALSE)=0,"",VLOOKUP(AD14,'Footnotes list'!$D$9:$E$107,2,FALSE) ) )</f>
        <v/>
      </c>
      <c r="AG14" s="426"/>
    </row>
    <row r="15" spans="2:34" x14ac:dyDescent="0.35">
      <c r="B15" s="420" t="s">
        <v>535</v>
      </c>
      <c r="C15" s="634" t="s">
        <v>532</v>
      </c>
      <c r="D15" s="405"/>
      <c r="E15" s="519" t="s">
        <v>93</v>
      </c>
      <c r="F15" s="516" t="s">
        <v>87</v>
      </c>
      <c r="G15" s="516"/>
      <c r="H15" s="360">
        <v>1</v>
      </c>
      <c r="I15" s="144"/>
      <c r="J15" s="146"/>
      <c r="K15" s="166" t="str">
        <f>IF(TRIM(J15)="", "", IF(VLOOKUP(J15,'Footnotes list'!$D$9:$E$107,2,FALSE)=0,"",VLOOKUP(J15,'Footnotes list'!$D$9:$E$107,2,FALSE) ) )</f>
        <v/>
      </c>
      <c r="L15" s="364">
        <v>757</v>
      </c>
      <c r="M15" s="144"/>
      <c r="N15" s="146"/>
      <c r="O15" s="166" t="str">
        <f>IF(TRIM(N15)="", "", IF(VLOOKUP(N15,'Footnotes list'!$D$9:$E$107,2,FALSE)=0,"",VLOOKUP(N15,'Footnotes list'!$D$9:$E$107,2,FALSE) ) )</f>
        <v/>
      </c>
      <c r="P15" s="366">
        <f t="shared" ref="P15:P16" si="2">IF(COUNT(H15,L15)=0,"",SUM(H15,L15))</f>
        <v>758</v>
      </c>
      <c r="Q15" s="144"/>
      <c r="R15" s="146"/>
      <c r="S15" s="166" t="str">
        <f>IF(TRIM(R15)="", "", IF(VLOOKUP(R15,'Footnotes list'!$D$9:$E$107,2,FALSE)=0,"",VLOOKUP(R15,'Footnotes list'!$D$9:$E$107,2,FALSE) ) )</f>
        <v/>
      </c>
      <c r="T15" s="360">
        <v>841</v>
      </c>
      <c r="U15" s="144"/>
      <c r="V15" s="146"/>
      <c r="W15" s="166" t="str">
        <f>IF(TRIM(V15)="", "", IF(VLOOKUP(V15,'Footnotes list'!$D$9:$E$107,2,FALSE)=0,"",VLOOKUP(V15,'Footnotes list'!$D$9:$E$107,2,FALSE) ) )</f>
        <v/>
      </c>
      <c r="X15" s="366">
        <v>54</v>
      </c>
      <c r="Y15" s="144"/>
      <c r="Z15" s="146"/>
      <c r="AA15" s="166" t="str">
        <f>IF(TRIM(Z15)="", "", IF(VLOOKUP(Z15,'Footnotes list'!$D$9:$E$107,2,FALSE)=0,"",VLOOKUP(Z15,'Footnotes list'!$D$9:$E$107,2,FALSE) ) )</f>
        <v/>
      </c>
      <c r="AB15" s="372">
        <f t="shared" si="0"/>
        <v>1653</v>
      </c>
      <c r="AC15" s="144"/>
      <c r="AD15" s="146"/>
      <c r="AE15" s="166" t="str">
        <f>IF(TRIM(AD15)="", "", IF(VLOOKUP(AD15,'Footnotes list'!$D$9:$E$107,2,FALSE)=0,"",VLOOKUP(AD15,'Footnotes list'!$D$9:$E$107,2,FALSE) ) )</f>
        <v/>
      </c>
    </row>
    <row r="16" spans="2:34" ht="15" thickBot="1" x14ac:dyDescent="0.4">
      <c r="B16" s="428" t="s">
        <v>535</v>
      </c>
      <c r="C16" s="639" t="s">
        <v>533</v>
      </c>
      <c r="D16" s="405"/>
      <c r="E16" s="663" t="s">
        <v>94</v>
      </c>
      <c r="F16" s="524" t="s">
        <v>88</v>
      </c>
      <c r="G16" s="524"/>
      <c r="H16" s="361">
        <v>1</v>
      </c>
      <c r="I16" s="147"/>
      <c r="J16" s="148"/>
      <c r="K16" s="163" t="str">
        <f>IF(TRIM(J16)="", "", IF(VLOOKUP(J16,'Footnotes list'!$D$9:$E$107,2,FALSE)=0,"",VLOOKUP(J16,'Footnotes list'!$D$9:$E$107,2,FALSE) ) )</f>
        <v/>
      </c>
      <c r="L16" s="365">
        <v>1394</v>
      </c>
      <c r="M16" s="147"/>
      <c r="N16" s="148"/>
      <c r="O16" s="163" t="str">
        <f>IF(TRIM(N16)="", "", IF(VLOOKUP(N16,'Footnotes list'!$D$9:$E$107,2,FALSE)=0,"",VLOOKUP(N16,'Footnotes list'!$D$9:$E$107,2,FALSE) ) )</f>
        <v/>
      </c>
      <c r="P16" s="367">
        <f t="shared" si="2"/>
        <v>1395</v>
      </c>
      <c r="Q16" s="147"/>
      <c r="R16" s="148"/>
      <c r="S16" s="163" t="str">
        <f>IF(TRIM(R16)="", "", IF(VLOOKUP(R16,'Footnotes list'!$D$9:$E$107,2,FALSE)=0,"",VLOOKUP(R16,'Footnotes list'!$D$9:$E$107,2,FALSE) ) )</f>
        <v/>
      </c>
      <c r="T16" s="361">
        <v>1546</v>
      </c>
      <c r="U16" s="147"/>
      <c r="V16" s="148"/>
      <c r="W16" s="163" t="str">
        <f>IF(TRIM(V16)="", "", IF(VLOOKUP(V16,'Footnotes list'!$D$9:$E$107,2,FALSE)=0,"",VLOOKUP(V16,'Footnotes list'!$D$9:$E$107,2,FALSE) ) )</f>
        <v/>
      </c>
      <c r="X16" s="367">
        <v>176</v>
      </c>
      <c r="Y16" s="147"/>
      <c r="Z16" s="148"/>
      <c r="AA16" s="163" t="str">
        <f>IF(TRIM(Z16)="", "", IF(VLOOKUP(Z16,'Footnotes list'!$D$9:$E$107,2,FALSE)=0,"",VLOOKUP(Z16,'Footnotes list'!$D$9:$E$107,2,FALSE) ) )</f>
        <v/>
      </c>
      <c r="AB16" s="373">
        <f t="shared" ref="AB16" si="3">IF(COUNT(P16,T16,X16)=0,"",SUM(P16,T16,X16))</f>
        <v>3117</v>
      </c>
      <c r="AC16" s="147"/>
      <c r="AD16" s="148"/>
      <c r="AE16" s="163" t="str">
        <f>IF(TRIM(AD16)="", "", IF(VLOOKUP(AD16,'Footnotes list'!$D$9:$E$107,2,FALSE)=0,"",VLOOKUP(AD16,'Footnotes list'!$D$9:$E$107,2,FALSE) ) )</f>
        <v/>
      </c>
    </row>
    <row r="17" spans="2:31" ht="15" thickBot="1" x14ac:dyDescent="0.4">
      <c r="D17" s="405"/>
    </row>
    <row r="18" spans="2:31" ht="16" hidden="1" thickBot="1" x14ac:dyDescent="0.4">
      <c r="D18" s="405"/>
      <c r="E18" s="624" t="s">
        <v>423</v>
      </c>
      <c r="F18" s="625"/>
      <c r="G18" s="625"/>
      <c r="H18" s="664" t="s">
        <v>508</v>
      </c>
      <c r="I18" s="625"/>
      <c r="J18" s="625"/>
      <c r="K18" s="625"/>
      <c r="L18" s="665" t="s">
        <v>515</v>
      </c>
      <c r="M18" s="625"/>
      <c r="N18" s="625"/>
      <c r="O18" s="625"/>
      <c r="P18" s="665" t="s">
        <v>425</v>
      </c>
      <c r="Q18" s="625"/>
      <c r="R18" s="625"/>
      <c r="S18" s="625"/>
      <c r="T18" s="665" t="s">
        <v>536</v>
      </c>
      <c r="U18" s="625"/>
      <c r="V18" s="625"/>
      <c r="W18" s="625"/>
      <c r="X18" s="665" t="s">
        <v>527</v>
      </c>
      <c r="Y18" s="625"/>
      <c r="Z18" s="625"/>
      <c r="AA18" s="625"/>
      <c r="AB18" s="666" t="s">
        <v>537</v>
      </c>
      <c r="AC18" s="667"/>
      <c r="AD18" s="625"/>
      <c r="AE18" s="643"/>
    </row>
    <row r="19" spans="2:31" x14ac:dyDescent="0.35">
      <c r="B19" s="734" t="s">
        <v>419</v>
      </c>
      <c r="C19" s="735"/>
      <c r="D19" s="405"/>
    </row>
    <row r="20" spans="2:31" ht="15" hidden="1" thickTop="1" x14ac:dyDescent="0.35">
      <c r="B20" s="668" t="s">
        <v>439</v>
      </c>
      <c r="C20" s="669" t="s">
        <v>438</v>
      </c>
      <c r="E20" s="777" t="s">
        <v>183</v>
      </c>
      <c r="F20" s="644" t="s">
        <v>179</v>
      </c>
      <c r="G20" s="644"/>
      <c r="H20" s="645">
        <f>IF(COUNT(H10,H14)=0,"",SUM(H10,H14))</f>
        <v>1086</v>
      </c>
      <c r="I20" s="646"/>
      <c r="J20" s="646"/>
      <c r="K20" s="646"/>
      <c r="L20" s="645">
        <f>IF(COUNT(L10,L14)=0,"",SUM(L10,L14))</f>
        <v>7472</v>
      </c>
      <c r="M20" s="646"/>
      <c r="N20" s="646"/>
      <c r="O20" s="646"/>
      <c r="P20" s="645">
        <f>IF(COUNT(P10,P14)=0,"",SUM(P10,P14))</f>
        <v>8558</v>
      </c>
      <c r="Q20" s="646"/>
      <c r="R20" s="646"/>
      <c r="S20" s="646"/>
      <c r="T20" s="645">
        <f>IF(COUNT(T10,T14)=0,"",SUM(T10,T14))</f>
        <v>2387</v>
      </c>
      <c r="U20" s="646"/>
      <c r="V20" s="646"/>
      <c r="W20" s="646"/>
      <c r="X20" s="645">
        <f>IF(COUNT(X10,X14)=0,"",SUM(X10,X14))</f>
        <v>2157</v>
      </c>
      <c r="Y20" s="646"/>
      <c r="Z20" s="646"/>
      <c r="AA20" s="646"/>
      <c r="AB20" s="645">
        <f>IF(COUNT(AB10,AB14)=0,"",SUM(AB10,AB14))</f>
        <v>13102</v>
      </c>
      <c r="AC20" s="646"/>
      <c r="AD20" s="646"/>
      <c r="AE20" s="647"/>
    </row>
    <row r="21" spans="2:31" hidden="1" x14ac:dyDescent="0.35">
      <c r="B21" s="436" t="s">
        <v>405</v>
      </c>
      <c r="C21" s="495" t="s">
        <v>422</v>
      </c>
      <c r="E21" s="778"/>
      <c r="F21" s="648" t="s">
        <v>181</v>
      </c>
      <c r="G21" s="648"/>
      <c r="H21" s="649">
        <f>IF(COUNT(H11,H12,H13)=0,"",SUM(H11,H12,H13))</f>
        <v>1084</v>
      </c>
      <c r="I21" s="650"/>
      <c r="J21" s="650"/>
      <c r="K21" s="650"/>
      <c r="L21" s="649">
        <f>IF(COUNT(L11,L12,L13)=0,"",SUM(L11,L12,L13))</f>
        <v>5321</v>
      </c>
      <c r="M21" s="650"/>
      <c r="N21" s="650"/>
      <c r="O21" s="650"/>
      <c r="P21" s="649">
        <f>IF(COUNT(P11,P12,P13)=0,"",SUM(P11,P12,P13))</f>
        <v>6405</v>
      </c>
      <c r="Q21" s="650"/>
      <c r="R21" s="650"/>
      <c r="S21" s="650"/>
      <c r="T21" s="649">
        <f>IF(COUNT(T11,T12,T13)=0,"",SUM(T11,T12,T13))</f>
        <v>0</v>
      </c>
      <c r="U21" s="650"/>
      <c r="V21" s="650"/>
      <c r="W21" s="650"/>
      <c r="X21" s="649">
        <f>IF(COUNT(X11,X12,X13)=0,"",SUM(X11,X12,X13))</f>
        <v>1927</v>
      </c>
      <c r="Y21" s="650"/>
      <c r="Z21" s="650"/>
      <c r="AA21" s="650"/>
      <c r="AB21" s="649">
        <f>IF(COUNT(AB11,AB12,AB13)=0,"",SUM(AB11,AB12,AB13))</f>
        <v>8332</v>
      </c>
      <c r="AC21" s="650"/>
      <c r="AD21" s="650"/>
      <c r="AE21" s="651"/>
    </row>
    <row r="22" spans="2:31" ht="15" hidden="1" thickBot="1" x14ac:dyDescent="0.4">
      <c r="B22" s="496" t="s">
        <v>412</v>
      </c>
      <c r="C22" s="614" t="s">
        <v>6</v>
      </c>
      <c r="E22" s="779"/>
      <c r="F22" s="652" t="s">
        <v>180</v>
      </c>
      <c r="G22" s="652"/>
      <c r="H22" s="653">
        <f>IF(COUNT(H15,H16)=0,"",SUM(H15,H16))</f>
        <v>2</v>
      </c>
      <c r="I22" s="654"/>
      <c r="J22" s="654"/>
      <c r="K22" s="654"/>
      <c r="L22" s="653">
        <f>IF(COUNT(L15,L16)=0,"",SUM(L15,L16))</f>
        <v>2151</v>
      </c>
      <c r="M22" s="654"/>
      <c r="N22" s="654"/>
      <c r="O22" s="654"/>
      <c r="P22" s="653">
        <f>IF(COUNT(P15,P16)=0,"",SUM(P15,P16))</f>
        <v>2153</v>
      </c>
      <c r="Q22" s="654"/>
      <c r="R22" s="654"/>
      <c r="S22" s="654"/>
      <c r="T22" s="653">
        <f>IF(COUNT(T15,T16)=0,"",SUM(T15,T16))</f>
        <v>2387</v>
      </c>
      <c r="U22" s="654"/>
      <c r="V22" s="654"/>
      <c r="W22" s="654"/>
      <c r="X22" s="653">
        <f>IF(COUNT(X15,X16)=0,"",SUM(X15,X16))</f>
        <v>230</v>
      </c>
      <c r="Y22" s="654"/>
      <c r="Z22" s="654"/>
      <c r="AA22" s="654"/>
      <c r="AB22" s="653">
        <f>IF(COUNT(AB15,AB16)=0,"",SUM(AB15,AB16))</f>
        <v>4770</v>
      </c>
      <c r="AC22" s="654"/>
      <c r="AD22" s="654"/>
      <c r="AE22" s="655"/>
    </row>
    <row r="23" spans="2:31" x14ac:dyDescent="0.35">
      <c r="B23" s="436" t="s">
        <v>421</v>
      </c>
      <c r="C23" s="438" t="s">
        <v>422</v>
      </c>
      <c r="I23" s="465"/>
      <c r="J23" s="465"/>
      <c r="K23" s="465"/>
      <c r="M23" s="465"/>
      <c r="N23" s="465"/>
      <c r="O23" s="465"/>
      <c r="Q23" s="465"/>
      <c r="R23" s="465"/>
      <c r="S23" s="465"/>
      <c r="U23" s="465"/>
      <c r="V23" s="465"/>
      <c r="W23" s="465"/>
      <c r="Y23" s="465"/>
      <c r="Z23" s="465"/>
      <c r="AA23" s="465"/>
      <c r="AC23" s="465"/>
      <c r="AD23" s="465"/>
      <c r="AE23" s="465"/>
    </row>
    <row r="24" spans="2:31" ht="15" thickBot="1" x14ac:dyDescent="0.4">
      <c r="B24" s="442" t="s">
        <v>792</v>
      </c>
      <c r="C24" s="503" t="s">
        <v>800</v>
      </c>
    </row>
    <row r="25" spans="2:31" x14ac:dyDescent="0.35">
      <c r="E25" s="1" t="s">
        <v>20</v>
      </c>
      <c r="P25"/>
      <c r="AB25"/>
    </row>
    <row r="26" spans="2:31" x14ac:dyDescent="0.35">
      <c r="E26" s="444" t="s">
        <v>146</v>
      </c>
      <c r="P26"/>
      <c r="AB26"/>
    </row>
    <row r="27" spans="2:31" x14ac:dyDescent="0.35">
      <c r="E27" s="444" t="s">
        <v>149</v>
      </c>
      <c r="P27"/>
      <c r="AB27"/>
    </row>
    <row r="28" spans="2:31" x14ac:dyDescent="0.35">
      <c r="E28" s="444" t="s">
        <v>58</v>
      </c>
      <c r="P28"/>
      <c r="AB28"/>
    </row>
    <row r="29" spans="2:31" x14ac:dyDescent="0.35">
      <c r="E29" s="446"/>
      <c r="F29" s="446"/>
      <c r="G29" s="446"/>
      <c r="H29" s="446"/>
      <c r="L29" s="446"/>
      <c r="P29" s="446"/>
      <c r="T29" s="446"/>
      <c r="AB29"/>
    </row>
    <row r="30" spans="2:31" x14ac:dyDescent="0.35">
      <c r="E30" s="445"/>
      <c r="F30" s="446"/>
      <c r="G30" s="446"/>
      <c r="H30" s="446"/>
      <c r="L30" s="446"/>
      <c r="P30" s="446"/>
      <c r="T30" s="446"/>
      <c r="AB30"/>
    </row>
    <row r="31" spans="2:31" ht="31.5" customHeight="1" x14ac:dyDescent="0.35">
      <c r="P31"/>
      <c r="T31" s="446"/>
      <c r="AB31"/>
      <c r="AD31" s="670"/>
      <c r="AE31" s="670"/>
    </row>
    <row r="32" spans="2:31" x14ac:dyDescent="0.35">
      <c r="P32"/>
      <c r="T32" s="446"/>
      <c r="AB32"/>
    </row>
    <row r="33" spans="16:31" x14ac:dyDescent="0.35">
      <c r="P33"/>
      <c r="T33" s="446"/>
      <c r="AB33"/>
    </row>
    <row r="34" spans="16:31" ht="42" customHeight="1" x14ac:dyDescent="0.35">
      <c r="P34"/>
      <c r="T34" s="446"/>
      <c r="AB34"/>
      <c r="AD34" s="494"/>
      <c r="AE34" s="494"/>
    </row>
    <row r="35" spans="16:31" x14ac:dyDescent="0.35">
      <c r="P35"/>
      <c r="T35" s="446"/>
      <c r="AB35"/>
    </row>
    <row r="36" spans="16:31" x14ac:dyDescent="0.35">
      <c r="T36" s="446"/>
      <c r="AB36"/>
    </row>
    <row r="37" spans="16:31" x14ac:dyDescent="0.35">
      <c r="T37" s="446"/>
      <c r="AB37"/>
    </row>
  </sheetData>
  <sheetProtection algorithmName="SHA-512" hashValue="1F7UhA0s1xWJWskvXBVT25kg5Lt/I4zv+eM1w+YTfNaiRr4zgzYU9bypRUz32c15Og/H9T8ionrCCeBMQoP5MA==" saltValue="il6A8+r/VsN0e9OslXiN9w==" spinCount="100000" sheet="1" objects="1" scenarios="1"/>
  <mergeCells count="16">
    <mergeCell ref="B19:C19"/>
    <mergeCell ref="Z7:AA8"/>
    <mergeCell ref="AC7:AC8"/>
    <mergeCell ref="AD7:AE8"/>
    <mergeCell ref="U7:U8"/>
    <mergeCell ref="V7:W8"/>
    <mergeCell ref="M7:M8"/>
    <mergeCell ref="N7:O8"/>
    <mergeCell ref="Q7:Q8"/>
    <mergeCell ref="R7:S8"/>
    <mergeCell ref="Y7:Y8"/>
    <mergeCell ref="E20:E22"/>
    <mergeCell ref="F8:G8"/>
    <mergeCell ref="E7:G7"/>
    <mergeCell ref="I7:I8"/>
    <mergeCell ref="J7:K8"/>
  </mergeCells>
  <pageMargins left="0.7" right="0.7" top="0.75" bottom="0.75" header="0.3" footer="0.3"/>
  <pageSetup paperSize="9" scale="9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MainBody">
                <anchor moveWithCells="1" sizeWithCells="1">
                  <from>
                    <xdr:col>7</xdr:col>
                    <xdr:colOff>990600</xdr:colOff>
                    <xdr:row>1</xdr:row>
                    <xdr:rowOff>146050</xdr:rowOff>
                  </from>
                  <to>
                    <xdr:col>10</xdr:col>
                    <xdr:colOff>133350</xdr:colOff>
                    <xdr:row>2</xdr:row>
                    <xdr:rowOff>171450</xdr:rowOff>
                  </to>
                </anchor>
              </controlPr>
            </control>
          </mc:Choice>
        </mc:AlternateContent>
        <mc:AlternateContent xmlns:mc="http://schemas.openxmlformats.org/markup-compatibility/2006">
          <mc:Choice Requires="x14">
            <control shapeId="15362" r:id="rId5" name="Button 2">
              <controlPr defaultSize="0" print="0" autoFill="0" autoPict="0" macro="[0]!RestoreColours">
                <anchor moveWithCells="1" sizeWithCells="1">
                  <from>
                    <xdr:col>10</xdr:col>
                    <xdr:colOff>228600</xdr:colOff>
                    <xdr:row>1</xdr:row>
                    <xdr:rowOff>133350</xdr:rowOff>
                  </from>
                  <to>
                    <xdr:col>11</xdr:col>
                    <xdr:colOff>565150</xdr:colOff>
                    <xdr:row>2</xdr:row>
                    <xdr:rowOff>171450</xdr:rowOff>
                  </to>
                </anchor>
              </controlPr>
            </control>
          </mc:Choice>
        </mc:AlternateContent>
        <mc:AlternateContent xmlns:mc="http://schemas.openxmlformats.org/markup-compatibility/2006">
          <mc:Choice Requires="x14">
            <control shapeId="15363" r:id="rId6" name="formulas">
              <controlPr defaultSize="0" print="0" autoFill="0" autoPict="0" macro="[0]!'SwitchLocksInCells &quot;formulas&quot;'" altText="Lock formulas">
                <anchor moveWithCells="1" sizeWithCells="1">
                  <from>
                    <xdr:col>11</xdr:col>
                    <xdr:colOff>755650</xdr:colOff>
                    <xdr:row>1</xdr:row>
                    <xdr:rowOff>133350</xdr:rowOff>
                  </from>
                  <to>
                    <xdr:col>14</xdr:col>
                    <xdr:colOff>228600</xdr:colOff>
                    <xdr:row>2</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'Footnotes list'!$D$9:$D$58</xm:f>
          </x14:formula1>
          <xm:sqref>J9:J16 N9:N16 R9:R16 V9:V16 Z9:Z16 AD9:AD16</xm:sqref>
        </x14:dataValidation>
        <x14:dataValidation type="list" allowBlank="1" showInputMessage="1" showErrorMessage="1" xr:uid="{00000000-0002-0000-0F00-000001000000}">
          <x14:formula1>
            <xm:f>Lists!$D$2:$D$8</xm:f>
          </x14:formula1>
          <xm:sqref>I9:I16 M9:M16 Q9:Q16 U9:U16 Y9:Y16 AC9:AC16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466EB4"/>
  </sheetPr>
  <dimension ref="A1:G88"/>
  <sheetViews>
    <sheetView workbookViewId="0">
      <selection activeCell="A2" sqref="A2"/>
    </sheetView>
  </sheetViews>
  <sheetFormatPr defaultColWidth="9.26953125" defaultRowHeight="12.5" x14ac:dyDescent="0.25"/>
  <cols>
    <col min="1" max="1" width="11.7265625" style="3" customWidth="1"/>
    <col min="2" max="2" width="19.7265625" style="4" customWidth="1"/>
    <col min="3" max="3" width="8.54296875" style="4" customWidth="1"/>
    <col min="4" max="4" width="17.7265625" style="3" customWidth="1"/>
    <col min="5" max="5" width="63.54296875" style="3" customWidth="1"/>
    <col min="6" max="6" width="13.54296875" style="3" customWidth="1"/>
    <col min="7" max="7" width="13.26953125" style="3" hidden="1" customWidth="1"/>
    <col min="8" max="16384" width="9.26953125" style="3"/>
  </cols>
  <sheetData>
    <row r="1" spans="1:7" ht="13" x14ac:dyDescent="0.3">
      <c r="A1" s="212" t="s">
        <v>647</v>
      </c>
      <c r="B1" s="212" t="s">
        <v>648</v>
      </c>
      <c r="C1" s="212" t="s">
        <v>342</v>
      </c>
      <c r="D1" s="212" t="s">
        <v>649</v>
      </c>
      <c r="E1" s="212" t="s">
        <v>1</v>
      </c>
      <c r="F1" s="212" t="s">
        <v>650</v>
      </c>
      <c r="G1" s="212" t="s">
        <v>651</v>
      </c>
    </row>
    <row r="2" spans="1:7" x14ac:dyDescent="0.25">
      <c r="A2" s="392" t="s">
        <v>901</v>
      </c>
      <c r="B2" s="3" t="s">
        <v>899</v>
      </c>
      <c r="C2" s="3" t="s">
        <v>692</v>
      </c>
      <c r="D2" s="3" t="s">
        <v>347</v>
      </c>
      <c r="E2" s="3" t="s">
        <v>900</v>
      </c>
      <c r="F2" s="3" t="s">
        <v>660</v>
      </c>
      <c r="G2" s="3">
        <v>16777215</v>
      </c>
    </row>
    <row r="3" spans="1:7" x14ac:dyDescent="0.25">
      <c r="A3" s="392" t="s">
        <v>901</v>
      </c>
      <c r="B3" s="3" t="s">
        <v>899</v>
      </c>
      <c r="C3" s="3" t="s">
        <v>693</v>
      </c>
      <c r="D3" s="3" t="s">
        <v>347</v>
      </c>
      <c r="E3" s="3" t="s">
        <v>900</v>
      </c>
      <c r="F3" s="3" t="s">
        <v>660</v>
      </c>
      <c r="G3" s="3">
        <v>16777215</v>
      </c>
    </row>
    <row r="4" spans="1:7" x14ac:dyDescent="0.25">
      <c r="A4" s="392" t="s">
        <v>901</v>
      </c>
      <c r="B4" s="3" t="s">
        <v>899</v>
      </c>
      <c r="C4" s="3" t="s">
        <v>694</v>
      </c>
      <c r="D4" s="3" t="s">
        <v>347</v>
      </c>
      <c r="E4" s="3" t="s">
        <v>900</v>
      </c>
      <c r="F4" s="3" t="s">
        <v>660</v>
      </c>
      <c r="G4" s="3">
        <v>16777215</v>
      </c>
    </row>
    <row r="5" spans="1:7" x14ac:dyDescent="0.25">
      <c r="A5" s="392" t="s">
        <v>901</v>
      </c>
      <c r="B5" s="3" t="s">
        <v>899</v>
      </c>
      <c r="C5" s="3" t="s">
        <v>720</v>
      </c>
      <c r="D5" s="3" t="s">
        <v>347</v>
      </c>
      <c r="E5" s="3" t="s">
        <v>900</v>
      </c>
      <c r="F5" s="3" t="s">
        <v>660</v>
      </c>
      <c r="G5" s="3">
        <v>16777215</v>
      </c>
    </row>
    <row r="6" spans="1:7" x14ac:dyDescent="0.25">
      <c r="A6" s="392" t="s">
        <v>901</v>
      </c>
      <c r="B6" s="3" t="s">
        <v>899</v>
      </c>
      <c r="C6" s="3" t="s">
        <v>695</v>
      </c>
      <c r="D6" s="3" t="s">
        <v>347</v>
      </c>
      <c r="E6" s="3" t="s">
        <v>900</v>
      </c>
      <c r="F6" s="3" t="s">
        <v>660</v>
      </c>
      <c r="G6" s="3">
        <v>16777215</v>
      </c>
    </row>
    <row r="7" spans="1:7" x14ac:dyDescent="0.25">
      <c r="A7" s="392" t="s">
        <v>901</v>
      </c>
      <c r="B7" s="3" t="s">
        <v>880</v>
      </c>
      <c r="C7" s="3" t="s">
        <v>941</v>
      </c>
      <c r="D7" s="3" t="s">
        <v>778</v>
      </c>
      <c r="E7" s="3" t="s">
        <v>964</v>
      </c>
      <c r="F7" s="3" t="s">
        <v>660</v>
      </c>
      <c r="G7" s="3">
        <v>14277081</v>
      </c>
    </row>
    <row r="8" spans="1:7" x14ac:dyDescent="0.25">
      <c r="A8" s="392" t="s">
        <v>901</v>
      </c>
      <c r="B8" s="3" t="s">
        <v>880</v>
      </c>
      <c r="C8" s="3" t="s">
        <v>723</v>
      </c>
      <c r="D8" s="3" t="s">
        <v>778</v>
      </c>
      <c r="E8" s="3" t="s">
        <v>964</v>
      </c>
      <c r="F8" s="3" t="s">
        <v>660</v>
      </c>
      <c r="G8" s="3">
        <v>14277081</v>
      </c>
    </row>
    <row r="9" spans="1:7" x14ac:dyDescent="0.25">
      <c r="A9" s="392" t="s">
        <v>901</v>
      </c>
      <c r="B9" s="3" t="s">
        <v>880</v>
      </c>
      <c r="C9" s="3" t="s">
        <v>659</v>
      </c>
      <c r="D9" s="3" t="s">
        <v>778</v>
      </c>
      <c r="E9" s="3" t="s">
        <v>964</v>
      </c>
      <c r="F9" s="3" t="s">
        <v>660</v>
      </c>
      <c r="G9" s="3">
        <v>14277081</v>
      </c>
    </row>
    <row r="10" spans="1:7" x14ac:dyDescent="0.25">
      <c r="B10" s="3"/>
      <c r="C10" s="3"/>
    </row>
    <row r="11" spans="1:7" x14ac:dyDescent="0.25">
      <c r="B11" s="3"/>
      <c r="C11" s="3"/>
    </row>
    <row r="12" spans="1:7" x14ac:dyDescent="0.25">
      <c r="B12" s="3"/>
      <c r="C12" s="3"/>
    </row>
    <row r="13" spans="1:7" x14ac:dyDescent="0.25">
      <c r="B13" s="3"/>
      <c r="C13" s="3"/>
    </row>
    <row r="14" spans="1:7" x14ac:dyDescent="0.25">
      <c r="B14" s="3"/>
      <c r="C14" s="3"/>
    </row>
    <row r="15" spans="1:7" x14ac:dyDescent="0.25">
      <c r="B15" s="3"/>
      <c r="C15" s="3"/>
    </row>
    <row r="16" spans="1:7" x14ac:dyDescent="0.25">
      <c r="B16" s="3"/>
      <c r="C16" s="3"/>
    </row>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sheetData>
  <sheetProtection algorithmName="SHA-512" hashValue="Gnge2A6KrUAaPdu0RbejViY+NrUxNh2Mnac36V7WYY7WtwwELi1hEAfImtcs0IS5C3jnKAGONsnbx9Yh2YAb+w==" saltValue="sWSGeo/tyiLfJ5gnah3g1Q==" spinCount="100000" sheet="1" objects="1" scenarios="1" insertHyperlinks="0" autoFilter="0"/>
  <autoFilter ref="B1:F88" xr:uid="{00000000-0009-0000-0000-000010000000}"/>
  <hyperlinks>
    <hyperlink ref="A2" location="'GETTING STARTED'!E9" display="Go to cell" xr:uid="{00000000-0004-0000-1000-000000000000}"/>
    <hyperlink ref="A3" location="'GETTING STARTED'!E10" display="Go to cell" xr:uid="{00000000-0004-0000-1000-000001000000}"/>
    <hyperlink ref="A4" location="'GETTING STARTED'!D15" display="Go to cell" xr:uid="{00000000-0004-0000-1000-000002000000}"/>
    <hyperlink ref="A5" location="'GETTING STARTED'!D17" display="Go to cell" xr:uid="{00000000-0004-0000-1000-000003000000}"/>
    <hyperlink ref="A6" location="'GETTING STARTED'!D23" display="Go to cell" xr:uid="{00000000-0004-0000-1000-000004000000}"/>
    <hyperlink ref="A7" location="'EFA C 1a'!L9" display="Go to cell" xr:uid="{00000000-0004-0000-1000-000005000000}"/>
    <hyperlink ref="A8" location="'EFA C 1a'!P9" display="Go to cell" xr:uid="{00000000-0004-0000-1000-000006000000}"/>
    <hyperlink ref="A9" location="'EFA C 1a'!X9" display="Go to cell" xr:uid="{00000000-0004-0000-1000-000007000000}"/>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rgb="FF7030A0"/>
  </sheetPr>
  <dimension ref="A1:G19"/>
  <sheetViews>
    <sheetView topLeftCell="A7" workbookViewId="0">
      <selection activeCell="A17" sqref="A17"/>
    </sheetView>
  </sheetViews>
  <sheetFormatPr defaultColWidth="9.26953125" defaultRowHeight="12.5" x14ac:dyDescent="0.25"/>
  <cols>
    <col min="1" max="1" width="41.54296875" style="3" customWidth="1"/>
    <col min="2" max="2" width="19.453125" style="3" customWidth="1"/>
    <col min="3" max="3" width="37.26953125" style="3" customWidth="1"/>
    <col min="4" max="4" width="15.26953125" style="3" customWidth="1"/>
    <col min="5" max="5" width="9.26953125" style="26"/>
    <col min="6" max="6" width="12" style="3" customWidth="1"/>
    <col min="7" max="7" width="92.26953125" style="3" customWidth="1"/>
    <col min="8" max="16384" width="9.26953125" style="3"/>
  </cols>
  <sheetData>
    <row r="1" spans="1:7" ht="13" x14ac:dyDescent="0.3">
      <c r="A1" s="256" t="s">
        <v>344</v>
      </c>
      <c r="B1" s="257" t="s">
        <v>345</v>
      </c>
      <c r="C1" s="258" t="s">
        <v>343</v>
      </c>
      <c r="D1" s="256" t="s">
        <v>342</v>
      </c>
      <c r="E1" s="257" t="s">
        <v>341</v>
      </c>
      <c r="F1" s="256" t="s">
        <v>340</v>
      </c>
      <c r="G1" s="257" t="s">
        <v>339</v>
      </c>
    </row>
    <row r="2" spans="1:7" x14ac:dyDescent="0.25">
      <c r="A2" s="245" t="s">
        <v>376</v>
      </c>
      <c r="B2" s="245" t="s">
        <v>216</v>
      </c>
      <c r="C2" s="245" t="s">
        <v>377</v>
      </c>
      <c r="D2" s="245"/>
      <c r="E2" s="246" t="s">
        <v>378</v>
      </c>
      <c r="F2" s="247">
        <v>44348</v>
      </c>
      <c r="G2" s="245"/>
    </row>
    <row r="3" spans="1:7" x14ac:dyDescent="0.25">
      <c r="A3" s="248" t="s">
        <v>602</v>
      </c>
      <c r="B3" s="248" t="s">
        <v>216</v>
      </c>
      <c r="C3" s="248" t="s">
        <v>584</v>
      </c>
      <c r="D3" s="248"/>
      <c r="E3" s="249" t="s">
        <v>585</v>
      </c>
      <c r="F3" s="250">
        <v>44368</v>
      </c>
      <c r="G3" s="248" t="s">
        <v>605</v>
      </c>
    </row>
    <row r="4" spans="1:7" x14ac:dyDescent="0.25">
      <c r="A4" s="245" t="s">
        <v>603</v>
      </c>
      <c r="B4" s="245" t="s">
        <v>216</v>
      </c>
      <c r="C4" s="245" t="s">
        <v>584</v>
      </c>
      <c r="D4" s="245"/>
      <c r="E4" s="246" t="s">
        <v>604</v>
      </c>
      <c r="F4" s="247">
        <v>44369</v>
      </c>
      <c r="G4" s="245"/>
    </row>
    <row r="5" spans="1:7" x14ac:dyDescent="0.25">
      <c r="A5" s="248" t="s">
        <v>636</v>
      </c>
      <c r="B5" s="248" t="s">
        <v>216</v>
      </c>
      <c r="C5" s="248" t="s">
        <v>584</v>
      </c>
      <c r="D5" s="248"/>
      <c r="E5" s="249" t="s">
        <v>637</v>
      </c>
      <c r="F5" s="250">
        <v>44375</v>
      </c>
      <c r="G5" s="248" t="s">
        <v>638</v>
      </c>
    </row>
    <row r="6" spans="1:7" ht="409.5" x14ac:dyDescent="0.25">
      <c r="A6" s="251" t="s">
        <v>644</v>
      </c>
      <c r="B6" s="251" t="s">
        <v>216</v>
      </c>
      <c r="C6" s="251" t="s">
        <v>645</v>
      </c>
      <c r="D6" s="251"/>
      <c r="E6" s="252" t="s">
        <v>700</v>
      </c>
      <c r="F6" s="253">
        <v>44410</v>
      </c>
      <c r="G6" s="254" t="s">
        <v>646</v>
      </c>
    </row>
    <row r="7" spans="1:7" x14ac:dyDescent="0.25">
      <c r="A7" s="255" t="s">
        <v>701</v>
      </c>
      <c r="B7" s="255"/>
      <c r="C7" s="255"/>
      <c r="D7" s="255"/>
      <c r="E7" s="252" t="s">
        <v>700</v>
      </c>
      <c r="F7" s="255"/>
      <c r="G7" s="255"/>
    </row>
    <row r="8" spans="1:7" x14ac:dyDescent="0.25">
      <c r="A8" s="299" t="s">
        <v>769</v>
      </c>
      <c r="B8" s="300" t="s">
        <v>770</v>
      </c>
      <c r="C8" s="300"/>
      <c r="D8" s="300"/>
      <c r="E8" s="252" t="s">
        <v>700</v>
      </c>
      <c r="F8" s="253">
        <v>44411</v>
      </c>
      <c r="G8" s="301"/>
    </row>
    <row r="9" spans="1:7" x14ac:dyDescent="0.25">
      <c r="A9" s="299" t="s">
        <v>783</v>
      </c>
      <c r="B9" s="299" t="s">
        <v>782</v>
      </c>
      <c r="C9" s="299" t="s">
        <v>548</v>
      </c>
      <c r="D9" s="299" t="s">
        <v>784</v>
      </c>
      <c r="E9" s="252" t="s">
        <v>700</v>
      </c>
      <c r="F9" s="253">
        <v>44462</v>
      </c>
      <c r="G9" s="299" t="s">
        <v>785</v>
      </c>
    </row>
    <row r="10" spans="1:7" x14ac:dyDescent="0.25">
      <c r="A10" s="3" t="s">
        <v>807</v>
      </c>
      <c r="B10" s="3" t="s">
        <v>216</v>
      </c>
      <c r="C10" s="3" t="s">
        <v>808</v>
      </c>
      <c r="D10" s="3" t="s">
        <v>809</v>
      </c>
      <c r="E10" s="26" t="s">
        <v>806</v>
      </c>
      <c r="F10" s="303">
        <v>44686</v>
      </c>
      <c r="G10" s="3" t="s">
        <v>810</v>
      </c>
    </row>
    <row r="11" spans="1:7" ht="13" x14ac:dyDescent="0.3">
      <c r="A11" s="312" t="s">
        <v>878</v>
      </c>
      <c r="B11" s="312" t="s">
        <v>782</v>
      </c>
      <c r="C11" s="312"/>
      <c r="D11" s="312"/>
      <c r="E11" s="313" t="s">
        <v>877</v>
      </c>
      <c r="F11" s="314">
        <v>44732</v>
      </c>
      <c r="G11" s="312" t="s">
        <v>879</v>
      </c>
    </row>
    <row r="12" spans="1:7" x14ac:dyDescent="0.25">
      <c r="A12" s="3" t="s">
        <v>883</v>
      </c>
      <c r="B12" s="3" t="s">
        <v>216</v>
      </c>
      <c r="C12" s="3" t="s">
        <v>884</v>
      </c>
      <c r="D12" s="3" t="s">
        <v>880</v>
      </c>
      <c r="E12" s="26" t="s">
        <v>885</v>
      </c>
      <c r="F12" s="303">
        <v>44740</v>
      </c>
      <c r="G12" s="3" t="s">
        <v>886</v>
      </c>
    </row>
    <row r="13" spans="1:7" x14ac:dyDescent="0.25">
      <c r="A13" s="3" t="s">
        <v>887</v>
      </c>
      <c r="B13" s="3" t="s">
        <v>782</v>
      </c>
      <c r="C13" s="3" t="s">
        <v>779</v>
      </c>
      <c r="E13" s="26" t="s">
        <v>888</v>
      </c>
      <c r="F13" s="303">
        <v>44767</v>
      </c>
      <c r="G13" s="3" t="s">
        <v>890</v>
      </c>
    </row>
    <row r="14" spans="1:7" x14ac:dyDescent="0.25">
      <c r="A14" s="3" t="s">
        <v>892</v>
      </c>
      <c r="B14" s="3" t="s">
        <v>782</v>
      </c>
      <c r="C14" s="3" t="s">
        <v>893</v>
      </c>
      <c r="E14" s="26" t="s">
        <v>889</v>
      </c>
      <c r="F14" s="303">
        <v>44938</v>
      </c>
      <c r="G14" s="3" t="s">
        <v>890</v>
      </c>
    </row>
    <row r="15" spans="1:7" x14ac:dyDescent="0.25">
      <c r="A15" s="3" t="s">
        <v>931</v>
      </c>
      <c r="B15" s="671" t="s">
        <v>930</v>
      </c>
      <c r="C15" s="3" t="s">
        <v>932</v>
      </c>
      <c r="E15" s="26" t="s">
        <v>929</v>
      </c>
      <c r="F15" s="303">
        <v>44964</v>
      </c>
      <c r="G15" s="3" t="s">
        <v>965</v>
      </c>
    </row>
    <row r="16" spans="1:7" x14ac:dyDescent="0.25">
      <c r="A16" s="3" t="s">
        <v>997</v>
      </c>
      <c r="B16" s="3" t="s">
        <v>782</v>
      </c>
      <c r="C16" s="3" t="s">
        <v>950</v>
      </c>
      <c r="E16" s="26" t="s">
        <v>929</v>
      </c>
      <c r="F16" s="303">
        <v>44995</v>
      </c>
      <c r="G16" s="3" t="s">
        <v>998</v>
      </c>
    </row>
    <row r="19" spans="1:1" x14ac:dyDescent="0.25">
      <c r="A19" s="384"/>
    </row>
  </sheetData>
  <sheetProtection algorithmName="SHA-512" hashValue="fq+em/iErBiAfK982xQmk9V8PH3/RwEWIQ/xAoa0twk5Hu+uZZlWxdqy3enqb9nFuSzcyoXzrPMmnT/Jo3z3cQ==" saltValue="NkG0L7yHYvo2fGKAyVAZ3Q==" spinCount="100000" sheet="1" objects="1" scenarios="1" selectLockedCells="1" selectUnlockedCell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7030A0"/>
  </sheetPr>
  <dimension ref="A1:G15"/>
  <sheetViews>
    <sheetView workbookViewId="0">
      <selection activeCell="A4" sqref="A4"/>
    </sheetView>
  </sheetViews>
  <sheetFormatPr defaultColWidth="9.26953125" defaultRowHeight="12.5" x14ac:dyDescent="0.25"/>
  <cols>
    <col min="1" max="1" width="19" style="393" customWidth="1"/>
    <col min="2" max="2" width="18.54296875" style="393" customWidth="1"/>
    <col min="3" max="3" width="34.7265625" style="393" customWidth="1"/>
    <col min="4" max="4" width="30.54296875" style="393" customWidth="1"/>
    <col min="5" max="5" width="25.7265625" style="393" customWidth="1"/>
    <col min="6" max="6" width="17.7265625" style="399" customWidth="1"/>
    <col min="7" max="7" width="24" style="393" customWidth="1"/>
    <col min="8" max="16384" width="9.26953125" style="393"/>
  </cols>
  <sheetData>
    <row r="1" spans="1:7" ht="13.5" thickBot="1" x14ac:dyDescent="0.3">
      <c r="A1" s="783" t="s">
        <v>914</v>
      </c>
      <c r="B1" s="783"/>
      <c r="C1" s="783"/>
      <c r="E1" s="784" t="s">
        <v>915</v>
      </c>
      <c r="F1" s="784"/>
      <c r="G1" s="784"/>
    </row>
    <row r="2" spans="1:7" s="396" customFormat="1" ht="14.5" x14ac:dyDescent="0.35">
      <c r="A2" s="394" t="s">
        <v>916</v>
      </c>
      <c r="B2" s="394" t="s">
        <v>917</v>
      </c>
      <c r="C2" s="395" t="s">
        <v>918</v>
      </c>
      <c r="E2" s="394" t="s">
        <v>916</v>
      </c>
      <c r="F2" s="394" t="s">
        <v>917</v>
      </c>
      <c r="G2" s="395" t="s">
        <v>918</v>
      </c>
    </row>
    <row r="3" spans="1:7" ht="25" x14ac:dyDescent="0.25">
      <c r="A3" s="397" t="s">
        <v>919</v>
      </c>
      <c r="B3" s="397" t="b">
        <v>0</v>
      </c>
      <c r="C3" s="398" t="s">
        <v>920</v>
      </c>
      <c r="F3" s="393"/>
    </row>
    <row r="4" spans="1:7" x14ac:dyDescent="0.25">
      <c r="F4" s="393"/>
    </row>
    <row r="5" spans="1:7" x14ac:dyDescent="0.25">
      <c r="F5" s="393"/>
    </row>
    <row r="6" spans="1:7" x14ac:dyDescent="0.25">
      <c r="F6" s="393"/>
    </row>
    <row r="7" spans="1:7" x14ac:dyDescent="0.25">
      <c r="F7" s="393"/>
    </row>
    <row r="8" spans="1:7" x14ac:dyDescent="0.25">
      <c r="F8" s="393"/>
    </row>
    <row r="9" spans="1:7" x14ac:dyDescent="0.25">
      <c r="F9" s="393"/>
    </row>
    <row r="10" spans="1:7" x14ac:dyDescent="0.25">
      <c r="F10" s="393"/>
    </row>
    <row r="11" spans="1:7" x14ac:dyDescent="0.25">
      <c r="F11" s="393"/>
    </row>
    <row r="12" spans="1:7" x14ac:dyDescent="0.25">
      <c r="F12" s="393"/>
    </row>
    <row r="13" spans="1:7" x14ac:dyDescent="0.25">
      <c r="F13" s="393"/>
    </row>
    <row r="14" spans="1:7" x14ac:dyDescent="0.25">
      <c r="F14" s="393"/>
    </row>
    <row r="15" spans="1:7" x14ac:dyDescent="0.25">
      <c r="F15" s="393"/>
    </row>
  </sheetData>
  <sheetProtection algorithmName="SHA-512" hashValue="b7Rb7N+7A6ezKuHO2C5jQsU1APOznhmEn5MAEZ+hmbaPc+4u2Ew5O5HeK81EUyQYjkOfU/bCVI9YbCFEJjFltw==" saltValue="YrCVppVYkw30EeORt8XwpQ==" spinCount="100000" sheet="1" objects="1" scenarios="1"/>
  <mergeCells count="2">
    <mergeCell ref="A1:C1"/>
    <mergeCell ref="E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tabColor rgb="FF86A0D0"/>
    <pageSetUpPr fitToPage="1"/>
  </sheetPr>
  <dimension ref="B1:F35"/>
  <sheetViews>
    <sheetView showGridLines="0" topLeftCell="A21" zoomScaleNormal="100" workbookViewId="0">
      <selection activeCell="N29" sqref="N29"/>
    </sheetView>
  </sheetViews>
  <sheetFormatPr defaultColWidth="9.26953125" defaultRowHeight="11.5" x14ac:dyDescent="0.35"/>
  <cols>
    <col min="1" max="2" width="1.453125" style="27" customWidth="1"/>
    <col min="3" max="3" width="18.7265625" style="27" customWidth="1"/>
    <col min="4" max="4" width="67.7265625" style="27" customWidth="1"/>
    <col min="5" max="5" width="39.26953125" style="27" customWidth="1"/>
    <col min="6" max="6" width="1.26953125" style="27" customWidth="1"/>
    <col min="7" max="67" width="11.453125" style="27" customWidth="1"/>
    <col min="68" max="16384" width="9.26953125" style="27"/>
  </cols>
  <sheetData>
    <row r="1" spans="2:6" ht="6.75" customHeight="1" thickBot="1" x14ac:dyDescent="0.4"/>
    <row r="2" spans="2:6" s="28" customFormat="1" ht="28.5" customHeight="1" x14ac:dyDescent="0.25">
      <c r="B2" s="47"/>
      <c r="C2" s="675"/>
      <c r="D2" s="675"/>
      <c r="E2" s="675"/>
      <c r="F2" s="91"/>
    </row>
    <row r="3" spans="2:6" s="29" customFormat="1" ht="34.5" customHeight="1" x14ac:dyDescent="0.35">
      <c r="B3" s="92"/>
      <c r="C3" s="93"/>
      <c r="D3" s="93"/>
      <c r="E3" s="194" t="str">
        <f>UPPER(Lists!K3)</f>
        <v>STATISTICAL OFFICE OF THE EUROPEAN UNION</v>
      </c>
      <c r="F3" s="94"/>
    </row>
    <row r="4" spans="2:6" ht="24" customHeight="1" x14ac:dyDescent="0.35">
      <c r="B4" s="51"/>
      <c r="C4" s="676" t="str">
        <f>UPPER(Lists!K7)</f>
        <v>EUROPEAN FOREST ACCOUNTS</v>
      </c>
      <c r="D4" s="676"/>
      <c r="E4" s="676"/>
      <c r="F4" s="95"/>
    </row>
    <row r="5" spans="2:6" ht="15.75" customHeight="1" x14ac:dyDescent="0.35">
      <c r="B5" s="56"/>
      <c r="C5" s="677" t="str">
        <f>CONCATENATE(Lists!K8," DATA COLLECTION")</f>
        <v>2024 DATA COLLECTION</v>
      </c>
      <c r="D5" s="677"/>
      <c r="E5" s="677"/>
      <c r="F5" s="96"/>
    </row>
    <row r="6" spans="2:6" ht="11.25" customHeight="1" thickBot="1" x14ac:dyDescent="0.4">
      <c r="B6" s="56"/>
      <c r="C6" s="57"/>
      <c r="D6" s="57"/>
      <c r="E6" s="57"/>
      <c r="F6" s="96"/>
    </row>
    <row r="7" spans="2:6" ht="30" customHeight="1" thickBot="1" x14ac:dyDescent="0.4">
      <c r="B7" s="58"/>
      <c r="C7" s="678" t="s">
        <v>540</v>
      </c>
      <c r="D7" s="678"/>
      <c r="E7" s="678"/>
      <c r="F7" s="98"/>
    </row>
    <row r="8" spans="2:6" ht="13.5" customHeight="1" x14ac:dyDescent="0.35">
      <c r="B8" s="58"/>
      <c r="C8" s="59"/>
      <c r="D8" s="59"/>
      <c r="E8" s="59"/>
      <c r="F8" s="98"/>
    </row>
    <row r="9" spans="2:6" s="45" customFormat="1" ht="19.5" customHeight="1" x14ac:dyDescent="0.35">
      <c r="B9" s="58"/>
      <c r="C9" s="674" t="s">
        <v>541</v>
      </c>
      <c r="D9" s="674"/>
      <c r="E9" s="674"/>
      <c r="F9" s="98"/>
    </row>
    <row r="10" spans="2:6" ht="12" customHeight="1" x14ac:dyDescent="0.35">
      <c r="B10" s="58"/>
      <c r="C10" s="124" t="s">
        <v>542</v>
      </c>
      <c r="D10" s="125" t="s">
        <v>346</v>
      </c>
      <c r="E10" s="125" t="s">
        <v>543</v>
      </c>
      <c r="F10" s="98"/>
    </row>
    <row r="11" spans="2:6" ht="21" customHeight="1" x14ac:dyDescent="0.35">
      <c r="B11" s="58"/>
      <c r="C11" s="126" t="s">
        <v>544</v>
      </c>
      <c r="D11" s="100" t="s">
        <v>545</v>
      </c>
      <c r="E11" s="101" t="s">
        <v>546</v>
      </c>
      <c r="F11" s="98"/>
    </row>
    <row r="12" spans="2:6" ht="21" customHeight="1" x14ac:dyDescent="0.35">
      <c r="B12" s="58"/>
      <c r="C12" s="126" t="s">
        <v>547</v>
      </c>
      <c r="D12" s="100" t="s">
        <v>548</v>
      </c>
      <c r="E12" s="101" t="s">
        <v>549</v>
      </c>
      <c r="F12" s="98"/>
    </row>
    <row r="13" spans="2:6" s="46" customFormat="1" ht="19.5" customHeight="1" x14ac:dyDescent="0.35">
      <c r="B13" s="58"/>
      <c r="C13" s="674" t="s">
        <v>550</v>
      </c>
      <c r="D13" s="674"/>
      <c r="E13" s="674"/>
      <c r="F13" s="98"/>
    </row>
    <row r="14" spans="2:6" ht="12" customHeight="1" x14ac:dyDescent="0.35">
      <c r="B14" s="58"/>
      <c r="C14" s="124" t="s">
        <v>542</v>
      </c>
      <c r="D14" s="125" t="s">
        <v>346</v>
      </c>
      <c r="E14" s="125" t="s">
        <v>543</v>
      </c>
      <c r="F14" s="98"/>
    </row>
    <row r="15" spans="2:6" ht="21.75" customHeight="1" x14ac:dyDescent="0.35">
      <c r="B15" s="58"/>
      <c r="C15" s="127" t="s">
        <v>347</v>
      </c>
      <c r="D15" s="103" t="s">
        <v>551</v>
      </c>
      <c r="E15" s="101" t="s">
        <v>552</v>
      </c>
      <c r="F15" s="98"/>
    </row>
    <row r="16" spans="2:6" s="181" customFormat="1" ht="21" customHeight="1" x14ac:dyDescent="0.35">
      <c r="B16" s="180"/>
      <c r="C16" s="127" t="s">
        <v>607</v>
      </c>
      <c r="D16" s="103" t="s">
        <v>608</v>
      </c>
      <c r="E16" s="101" t="s">
        <v>552</v>
      </c>
      <c r="F16" s="98"/>
    </row>
    <row r="17" spans="2:6" s="181" customFormat="1" ht="21" customHeight="1" x14ac:dyDescent="0.35">
      <c r="B17" s="180"/>
      <c r="C17" s="127" t="s">
        <v>875</v>
      </c>
      <c r="D17" s="310" t="s">
        <v>876</v>
      </c>
      <c r="E17" s="101" t="s">
        <v>552</v>
      </c>
      <c r="F17" s="98"/>
    </row>
    <row r="18" spans="2:6" ht="12.75" customHeight="1" x14ac:dyDescent="0.35">
      <c r="B18" s="58"/>
      <c r="C18" s="129" t="s">
        <v>639</v>
      </c>
      <c r="D18" s="130"/>
      <c r="E18" s="102"/>
      <c r="F18" s="98"/>
    </row>
    <row r="19" spans="2:6" ht="21.75" customHeight="1" x14ac:dyDescent="0.35">
      <c r="B19" s="58"/>
      <c r="C19" s="127" t="s">
        <v>771</v>
      </c>
      <c r="D19" s="310" t="s">
        <v>557</v>
      </c>
      <c r="E19" s="101" t="s">
        <v>561</v>
      </c>
      <c r="F19" s="98"/>
    </row>
    <row r="20" spans="2:6" ht="21.75" customHeight="1" x14ac:dyDescent="0.35">
      <c r="B20" s="58"/>
      <c r="C20" s="134" t="s">
        <v>556</v>
      </c>
      <c r="D20" s="310" t="s">
        <v>558</v>
      </c>
      <c r="E20" s="101" t="s">
        <v>552</v>
      </c>
      <c r="F20" s="98"/>
    </row>
    <row r="21" spans="2:6" ht="12.75" customHeight="1" x14ac:dyDescent="0.35">
      <c r="B21" s="58"/>
      <c r="C21" s="129" t="s">
        <v>640</v>
      </c>
      <c r="D21" s="130"/>
      <c r="E21" s="102"/>
      <c r="F21" s="98"/>
    </row>
    <row r="22" spans="2:6" ht="21.75" customHeight="1" x14ac:dyDescent="0.35">
      <c r="B22" s="58"/>
      <c r="C22" s="127" t="s">
        <v>772</v>
      </c>
      <c r="D22" s="310" t="s">
        <v>559</v>
      </c>
      <c r="E22" s="101" t="s">
        <v>561</v>
      </c>
      <c r="F22" s="98"/>
    </row>
    <row r="23" spans="2:6" ht="21.75" customHeight="1" x14ac:dyDescent="0.35">
      <c r="B23" s="58"/>
      <c r="C23" s="127" t="s">
        <v>773</v>
      </c>
      <c r="D23" s="310" t="s">
        <v>560</v>
      </c>
      <c r="E23" s="101" t="s">
        <v>561</v>
      </c>
      <c r="F23" s="98"/>
    </row>
    <row r="24" spans="2:6" ht="12.75" customHeight="1" x14ac:dyDescent="0.35">
      <c r="B24" s="58"/>
      <c r="C24" s="129" t="s">
        <v>641</v>
      </c>
      <c r="D24" s="130"/>
      <c r="E24" s="102"/>
      <c r="F24" s="98"/>
    </row>
    <row r="25" spans="2:6" ht="21" customHeight="1" x14ac:dyDescent="0.35">
      <c r="B25" s="58"/>
      <c r="C25" s="127" t="s">
        <v>774</v>
      </c>
      <c r="D25" s="310" t="s">
        <v>642</v>
      </c>
      <c r="E25" s="101" t="s">
        <v>561</v>
      </c>
      <c r="F25" s="98"/>
    </row>
    <row r="26" spans="2:6" ht="12.75" customHeight="1" x14ac:dyDescent="0.35">
      <c r="B26" s="58"/>
      <c r="C26" s="129" t="s">
        <v>566</v>
      </c>
      <c r="D26" s="311"/>
      <c r="E26" s="102"/>
      <c r="F26" s="98"/>
    </row>
    <row r="27" spans="2:6" ht="33.75" customHeight="1" x14ac:dyDescent="0.35">
      <c r="B27" s="58"/>
      <c r="C27" s="134" t="s">
        <v>775</v>
      </c>
      <c r="D27" s="310" t="s">
        <v>569</v>
      </c>
      <c r="E27" s="101" t="s">
        <v>568</v>
      </c>
      <c r="F27" s="98"/>
    </row>
    <row r="28" spans="2:6" ht="12.75" customHeight="1" x14ac:dyDescent="0.35">
      <c r="B28" s="58"/>
      <c r="C28" s="129" t="s">
        <v>567</v>
      </c>
      <c r="D28" s="311"/>
      <c r="E28" s="102"/>
      <c r="F28" s="98"/>
    </row>
    <row r="29" spans="2:6" ht="21.75" customHeight="1" x14ac:dyDescent="0.35">
      <c r="B29" s="58"/>
      <c r="C29" s="134" t="s">
        <v>776</v>
      </c>
      <c r="D29" s="310" t="s">
        <v>563</v>
      </c>
      <c r="E29" s="101" t="s">
        <v>568</v>
      </c>
      <c r="F29" s="98"/>
    </row>
    <row r="30" spans="2:6" ht="21.75" customHeight="1" x14ac:dyDescent="0.35">
      <c r="B30" s="58"/>
      <c r="C30" s="134" t="s">
        <v>777</v>
      </c>
      <c r="D30" s="310" t="s">
        <v>562</v>
      </c>
      <c r="E30" s="101" t="s">
        <v>568</v>
      </c>
      <c r="F30" s="98"/>
    </row>
    <row r="31" spans="2:6" ht="12.75" customHeight="1" x14ac:dyDescent="0.35">
      <c r="B31" s="58"/>
      <c r="C31" s="129" t="s">
        <v>643</v>
      </c>
      <c r="D31" s="311"/>
      <c r="E31" s="102"/>
      <c r="F31" s="98"/>
    </row>
    <row r="32" spans="2:6" ht="21.75" customHeight="1" x14ac:dyDescent="0.35">
      <c r="B32" s="58"/>
      <c r="C32" s="134" t="s">
        <v>778</v>
      </c>
      <c r="D32" s="310" t="s">
        <v>564</v>
      </c>
      <c r="E32" s="101" t="s">
        <v>552</v>
      </c>
      <c r="F32" s="98"/>
    </row>
    <row r="33" spans="2:6" ht="21.75" customHeight="1" x14ac:dyDescent="0.35">
      <c r="B33" s="58"/>
      <c r="C33" s="134" t="s">
        <v>779</v>
      </c>
      <c r="D33" s="310" t="s">
        <v>565</v>
      </c>
      <c r="E33" s="101" t="s">
        <v>568</v>
      </c>
      <c r="F33" s="98"/>
    </row>
    <row r="34" spans="2:6" ht="30" customHeight="1" x14ac:dyDescent="0.35">
      <c r="B34" s="58"/>
      <c r="C34" s="128" t="s">
        <v>553</v>
      </c>
      <c r="D34" s="103" t="s">
        <v>554</v>
      </c>
      <c r="E34" s="101" t="s">
        <v>555</v>
      </c>
      <c r="F34" s="98"/>
    </row>
    <row r="35" spans="2:6" ht="8.25" customHeight="1" thickBot="1" x14ac:dyDescent="0.4">
      <c r="B35" s="97"/>
      <c r="C35" s="104"/>
      <c r="D35" s="104"/>
      <c r="E35" s="104"/>
      <c r="F35" s="99"/>
    </row>
  </sheetData>
  <sheetProtection algorithmName="SHA-512" hashValue="BpOJiKg7clE5hcJPYp/2GtIXjq02CSKNJjeVuAd4wICna2Jy3cw9gnZSihOp7936vj2rnh7LnLsRcuCgDVAC2A==" saltValue="6W0pxpEyCIeHZ/H5Sc2RfA==" spinCount="100000" sheet="1" objects="1" scenarios="1"/>
  <mergeCells count="6">
    <mergeCell ref="C13:E13"/>
    <mergeCell ref="C2:E2"/>
    <mergeCell ref="C4:E4"/>
    <mergeCell ref="C5:E5"/>
    <mergeCell ref="C7:E7"/>
    <mergeCell ref="C9:E9"/>
  </mergeCells>
  <hyperlinks>
    <hyperlink ref="D11" location="Index!A1" display="Structure of the questionnaire" xr:uid="{00000000-0004-0000-0100-000000000000}"/>
    <hyperlink ref="D12" location="'Basic instructions'!A1" display="Basic instructions" xr:uid="{00000000-0004-0000-0100-000001000000}"/>
    <hyperlink ref="D15" location="'GETTING STARTED'!A1" display="Country and data collection definition. Administrative data." xr:uid="{00000000-0004-0000-0100-000002000000}"/>
    <hyperlink ref="D34" location="ErrorLog!A2" display="Validation result. List of errors and warnings revealed by the validation process" xr:uid="{00000000-0004-0000-0100-000003000000}"/>
    <hyperlink ref="D20" location="'EFA A 1b'!A1" display="Area of wooded land, in million national currency" xr:uid="{00000000-0004-0000-0100-000004000000}"/>
    <hyperlink ref="D27" location="'EFA B 2'!A1" display="Output of the forestry and logging industry by economic type and institutional producing sector" xr:uid="{00000000-0004-0000-0100-000005000000}"/>
    <hyperlink ref="D29" location="'EFA B 3a'!A1" display="Supply of wood in the rough by all industries, in million national currency" xr:uid="{00000000-0004-0000-0100-000006000000}"/>
    <hyperlink ref="D30" location="'EFA B 3b'!A1" display="Use of wood in the rough by all industries, in million national currency" xr:uid="{00000000-0004-0000-0100-000007000000}"/>
    <hyperlink ref="D32" location="'EFA C 1a'!A1" display="Supply of wood in the rough by all industries, in 1000 m3 over bark" xr:uid="{00000000-0004-0000-0100-000008000000}"/>
    <hyperlink ref="D33" location="'EFA C 1b'!A1" display="Use of wood in the rough by all industries, in 1000 m3 over bark" xr:uid="{00000000-0004-0000-0100-000009000000}"/>
    <hyperlink ref="D17" location="'Metadata sheet'!A1" display="Metadata sheet" xr:uid="{00000000-0004-0000-0100-00000A000000}"/>
    <hyperlink ref="D25" location="'EFA B 1'!A1" display="Economic aggregates of the forestry and logging industry" xr:uid="{00000000-0004-0000-0100-00000B000000}"/>
    <hyperlink ref="D23" location="'EFA A 2b'!A1" display="Timber on wooded land, in million national currency " xr:uid="{00000000-0004-0000-0100-00000C000000}"/>
    <hyperlink ref="D22" location="'EFA A 2a'!A1" display="Timber on wooded land, in 1000 m3 over bark" xr:uid="{00000000-0004-0000-0100-00000D000000}"/>
    <hyperlink ref="D16" location="'Footnotes list'!A1" display="List of country-specific explanatory footnotes" xr:uid="{00000000-0004-0000-0100-00000E000000}"/>
    <hyperlink ref="D19" location="'EFA A 1a'!A1" display="Area of wooded land, in 1000 ha" xr:uid="{00000000-0004-0000-0100-00000F000000}"/>
  </hyperlinks>
  <pageMargins left="0.25" right="0.25" top="0.75" bottom="0.75" header="0.3" footer="0.3"/>
  <pageSetup paperSize="9" scale="94" orientation="landscape"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7030A0"/>
  </sheetPr>
  <dimension ref="A1:M41"/>
  <sheetViews>
    <sheetView zoomScale="82" zoomScaleNormal="82" workbookViewId="0">
      <selection activeCell="K8" sqref="K8"/>
    </sheetView>
  </sheetViews>
  <sheetFormatPr defaultColWidth="9.26953125" defaultRowHeight="12.5" x14ac:dyDescent="0.25"/>
  <cols>
    <col min="1" max="1" width="24.7265625" style="3" customWidth="1"/>
    <col min="2" max="2" width="12.7265625" style="5" bestFit="1" customWidth="1"/>
    <col min="3" max="3" width="9.54296875" style="5" customWidth="1"/>
    <col min="4" max="4" width="10.26953125" style="3" bestFit="1" customWidth="1"/>
    <col min="5" max="5" width="34.26953125" style="3" customWidth="1"/>
    <col min="6" max="6" width="3.7265625" style="3" customWidth="1"/>
    <col min="7" max="7" width="9.26953125" style="3" customWidth="1"/>
    <col min="8" max="8" width="36.26953125" style="3" customWidth="1"/>
    <col min="9" max="9" width="5.26953125" style="3" customWidth="1"/>
    <col min="10" max="10" width="22" style="3" customWidth="1"/>
    <col min="11" max="11" width="78.453125" style="4" customWidth="1"/>
    <col min="12" max="13" width="9.26953125" style="3" hidden="1" customWidth="1"/>
    <col min="14" max="14" width="0" style="3" hidden="1" customWidth="1"/>
    <col min="15" max="16384" width="9.26953125" style="3"/>
  </cols>
  <sheetData>
    <row r="1" spans="1:13" ht="34.5" customHeight="1" thickBot="1" x14ac:dyDescent="0.4">
      <c r="A1" s="25" t="s">
        <v>338</v>
      </c>
      <c r="B1" s="25" t="s">
        <v>337</v>
      </c>
      <c r="C1" s="37" t="s">
        <v>382</v>
      </c>
      <c r="D1" s="39" t="s">
        <v>336</v>
      </c>
      <c r="E1" s="40" t="s">
        <v>334</v>
      </c>
      <c r="F1" s="24"/>
      <c r="G1" s="39" t="s">
        <v>335</v>
      </c>
      <c r="H1" s="40" t="s">
        <v>334</v>
      </c>
      <c r="J1" s="23" t="s">
        <v>333</v>
      </c>
      <c r="K1" s="22" t="s">
        <v>332</v>
      </c>
      <c r="M1" s="377" t="s">
        <v>217</v>
      </c>
    </row>
    <row r="2" spans="1:13" ht="15.5" x14ac:dyDescent="0.35">
      <c r="A2" s="7" t="s">
        <v>331</v>
      </c>
      <c r="B2" s="6" t="s">
        <v>309</v>
      </c>
      <c r="C2" s="38" t="s">
        <v>383</v>
      </c>
      <c r="D2" s="41" t="s">
        <v>330</v>
      </c>
      <c r="E2" s="42" t="s">
        <v>329</v>
      </c>
      <c r="G2" s="41" t="s">
        <v>328</v>
      </c>
      <c r="H2" s="42" t="s">
        <v>327</v>
      </c>
      <c r="J2" s="785" t="s">
        <v>326</v>
      </c>
      <c r="K2" s="786"/>
    </row>
    <row r="3" spans="1:13" ht="15" thickBot="1" x14ac:dyDescent="0.35">
      <c r="A3" s="7" t="s">
        <v>325</v>
      </c>
      <c r="B3" s="6" t="s">
        <v>324</v>
      </c>
      <c r="C3" s="36" t="s">
        <v>385</v>
      </c>
      <c r="D3" s="41" t="s">
        <v>323</v>
      </c>
      <c r="E3" s="42" t="s">
        <v>322</v>
      </c>
      <c r="G3" s="43" t="s">
        <v>321</v>
      </c>
      <c r="H3" s="44" t="s">
        <v>320</v>
      </c>
      <c r="J3" s="21" t="s">
        <v>319</v>
      </c>
      <c r="K3" s="20" t="s">
        <v>318</v>
      </c>
    </row>
    <row r="4" spans="1:13" ht="14.5" x14ac:dyDescent="0.3">
      <c r="A4" s="7" t="s">
        <v>317</v>
      </c>
      <c r="B4" s="6" t="s">
        <v>316</v>
      </c>
      <c r="C4" s="36" t="s">
        <v>388</v>
      </c>
      <c r="D4" s="41" t="s">
        <v>315</v>
      </c>
      <c r="E4" s="42" t="s">
        <v>314</v>
      </c>
      <c r="J4" s="21" t="s">
        <v>313</v>
      </c>
      <c r="K4" s="20" t="s">
        <v>312</v>
      </c>
    </row>
    <row r="5" spans="1:13" ht="15" thickBot="1" x14ac:dyDescent="0.35">
      <c r="A5" s="7" t="s">
        <v>311</v>
      </c>
      <c r="B5" s="6" t="s">
        <v>310</v>
      </c>
      <c r="C5" s="36" t="s">
        <v>389</v>
      </c>
      <c r="D5" s="41" t="s">
        <v>309</v>
      </c>
      <c r="E5" s="42"/>
      <c r="J5" s="19" t="s">
        <v>308</v>
      </c>
      <c r="K5" s="18" t="s">
        <v>307</v>
      </c>
    </row>
    <row r="6" spans="1:13" ht="15.5" x14ac:dyDescent="0.35">
      <c r="A6" s="7" t="s">
        <v>306</v>
      </c>
      <c r="B6" s="6" t="s">
        <v>305</v>
      </c>
      <c r="C6" s="36" t="s">
        <v>383</v>
      </c>
      <c r="D6" s="41" t="s">
        <v>304</v>
      </c>
      <c r="E6" s="42"/>
      <c r="J6" s="787" t="s">
        <v>303</v>
      </c>
      <c r="K6" s="788"/>
    </row>
    <row r="7" spans="1:13" ht="14.5" x14ac:dyDescent="0.3">
      <c r="A7" s="7" t="s">
        <v>302</v>
      </c>
      <c r="B7" s="6" t="s">
        <v>301</v>
      </c>
      <c r="C7" s="36" t="s">
        <v>383</v>
      </c>
      <c r="D7" s="41" t="s">
        <v>300</v>
      </c>
      <c r="E7" s="42"/>
      <c r="J7" s="16" t="s">
        <v>299</v>
      </c>
      <c r="K7" s="17" t="s">
        <v>379</v>
      </c>
    </row>
    <row r="8" spans="1:13" ht="15" thickBot="1" x14ac:dyDescent="0.35">
      <c r="A8" s="7" t="s">
        <v>298</v>
      </c>
      <c r="B8" s="6" t="s">
        <v>297</v>
      </c>
      <c r="C8" s="36" t="s">
        <v>383</v>
      </c>
      <c r="D8" s="43" t="s">
        <v>296</v>
      </c>
      <c r="E8" s="44"/>
      <c r="J8" s="16" t="s">
        <v>295</v>
      </c>
      <c r="K8" s="17">
        <v>2024</v>
      </c>
    </row>
    <row r="9" spans="1:13" ht="14.5" x14ac:dyDescent="0.3">
      <c r="A9" s="7" t="s">
        <v>294</v>
      </c>
      <c r="B9" s="6" t="s">
        <v>293</v>
      </c>
      <c r="C9" s="36" t="s">
        <v>383</v>
      </c>
      <c r="J9" s="16" t="s">
        <v>292</v>
      </c>
      <c r="K9" s="15" t="s">
        <v>1003</v>
      </c>
    </row>
    <row r="10" spans="1:13" ht="15" thickBot="1" x14ac:dyDescent="0.35">
      <c r="A10" s="7" t="s">
        <v>291</v>
      </c>
      <c r="B10" s="6" t="s">
        <v>290</v>
      </c>
      <c r="C10" s="36" t="s">
        <v>383</v>
      </c>
      <c r="J10" s="16" t="s">
        <v>289</v>
      </c>
      <c r="K10" s="15" t="s">
        <v>1000</v>
      </c>
    </row>
    <row r="11" spans="1:13" ht="15.5" x14ac:dyDescent="0.35">
      <c r="A11" s="7" t="s">
        <v>288</v>
      </c>
      <c r="B11" s="6" t="s">
        <v>287</v>
      </c>
      <c r="C11" s="36" t="s">
        <v>383</v>
      </c>
      <c r="J11" s="789" t="s">
        <v>286</v>
      </c>
      <c r="K11" s="790"/>
    </row>
    <row r="12" spans="1:13" ht="14.5" x14ac:dyDescent="0.3">
      <c r="A12" s="7" t="s">
        <v>285</v>
      </c>
      <c r="B12" s="6" t="s">
        <v>284</v>
      </c>
      <c r="C12" s="36" t="s">
        <v>383</v>
      </c>
      <c r="J12" s="14" t="s">
        <v>283</v>
      </c>
      <c r="K12" s="13" t="s">
        <v>820</v>
      </c>
    </row>
    <row r="13" spans="1:13" ht="14.5" x14ac:dyDescent="0.3">
      <c r="A13" s="7" t="s">
        <v>282</v>
      </c>
      <c r="B13" s="6" t="s">
        <v>281</v>
      </c>
      <c r="C13" s="36" t="s">
        <v>383</v>
      </c>
      <c r="J13" s="14" t="s">
        <v>280</v>
      </c>
      <c r="K13" s="13" t="s">
        <v>819</v>
      </c>
    </row>
    <row r="14" spans="1:13" ht="14.5" x14ac:dyDescent="0.25">
      <c r="A14" s="7" t="s">
        <v>279</v>
      </c>
      <c r="B14" s="6" t="s">
        <v>278</v>
      </c>
      <c r="C14" s="36" t="s">
        <v>383</v>
      </c>
      <c r="J14" s="12" t="s">
        <v>277</v>
      </c>
      <c r="K14" s="380" t="s">
        <v>276</v>
      </c>
    </row>
    <row r="15" spans="1:13" ht="15" customHeight="1" thickBot="1" x14ac:dyDescent="0.3">
      <c r="A15" s="7" t="s">
        <v>275</v>
      </c>
      <c r="B15" s="6" t="s">
        <v>274</v>
      </c>
      <c r="C15" s="36" t="s">
        <v>383</v>
      </c>
      <c r="J15" s="11" t="s">
        <v>273</v>
      </c>
      <c r="K15" s="672" t="s">
        <v>1001</v>
      </c>
    </row>
    <row r="16" spans="1:13" ht="15.5" x14ac:dyDescent="0.25">
      <c r="A16" s="7" t="s">
        <v>272</v>
      </c>
      <c r="B16" s="6" t="s">
        <v>271</v>
      </c>
      <c r="C16" s="36" t="s">
        <v>383</v>
      </c>
      <c r="J16" s="791" t="s">
        <v>270</v>
      </c>
      <c r="K16" s="792"/>
    </row>
    <row r="17" spans="1:11" ht="14.5" x14ac:dyDescent="0.25">
      <c r="A17" s="7" t="s">
        <v>269</v>
      </c>
      <c r="B17" s="6" t="s">
        <v>268</v>
      </c>
      <c r="C17" s="36" t="s">
        <v>383</v>
      </c>
      <c r="J17" s="9" t="s">
        <v>267</v>
      </c>
      <c r="K17" s="10" t="s">
        <v>1002</v>
      </c>
    </row>
    <row r="18" spans="1:11" ht="14.5" x14ac:dyDescent="0.25">
      <c r="A18" s="7" t="s">
        <v>266</v>
      </c>
      <c r="B18" s="6" t="s">
        <v>265</v>
      </c>
      <c r="C18" s="36" t="s">
        <v>393</v>
      </c>
      <c r="J18" s="9" t="s">
        <v>264</v>
      </c>
      <c r="K18" s="10" t="s">
        <v>400</v>
      </c>
    </row>
    <row r="19" spans="1:11" ht="14.5" x14ac:dyDescent="0.25">
      <c r="A19" s="7" t="s">
        <v>263</v>
      </c>
      <c r="B19" s="6" t="s">
        <v>262</v>
      </c>
      <c r="C19" s="36" t="s">
        <v>383</v>
      </c>
      <c r="J19" s="9" t="s">
        <v>261</v>
      </c>
      <c r="K19" s="379" t="s">
        <v>539</v>
      </c>
    </row>
    <row r="20" spans="1:11" ht="15" thickBot="1" x14ac:dyDescent="0.3">
      <c r="A20" s="7" t="s">
        <v>260</v>
      </c>
      <c r="B20" s="6" t="s">
        <v>259</v>
      </c>
      <c r="C20" s="36" t="s">
        <v>383</v>
      </c>
      <c r="J20" s="8" t="s">
        <v>258</v>
      </c>
      <c r="K20" s="35" t="s">
        <v>380</v>
      </c>
    </row>
    <row r="21" spans="1:11" ht="14.5" x14ac:dyDescent="0.25">
      <c r="A21" s="7" t="s">
        <v>257</v>
      </c>
      <c r="B21" s="6" t="s">
        <v>256</v>
      </c>
      <c r="C21" s="36" t="s">
        <v>383</v>
      </c>
    </row>
    <row r="22" spans="1:11" ht="14.5" x14ac:dyDescent="0.25">
      <c r="A22" s="7" t="s">
        <v>255</v>
      </c>
      <c r="B22" s="6" t="s">
        <v>254</v>
      </c>
      <c r="C22" s="36" t="s">
        <v>386</v>
      </c>
    </row>
    <row r="23" spans="1:11" ht="14.5" x14ac:dyDescent="0.25">
      <c r="A23" s="7" t="s">
        <v>253</v>
      </c>
      <c r="B23" s="6" t="s">
        <v>252</v>
      </c>
      <c r="C23" s="36" t="s">
        <v>383</v>
      </c>
    </row>
    <row r="24" spans="1:11" ht="14.5" x14ac:dyDescent="0.25">
      <c r="A24" s="7" t="s">
        <v>251</v>
      </c>
      <c r="B24" s="6" t="s">
        <v>250</v>
      </c>
      <c r="C24" s="36" t="s">
        <v>387</v>
      </c>
    </row>
    <row r="25" spans="1:11" ht="14.5" x14ac:dyDescent="0.25">
      <c r="A25" s="7" t="s">
        <v>249</v>
      </c>
      <c r="B25" s="6" t="s">
        <v>248</v>
      </c>
      <c r="C25" s="36" t="s">
        <v>383</v>
      </c>
    </row>
    <row r="26" spans="1:11" ht="14.5" x14ac:dyDescent="0.25">
      <c r="A26" s="7" t="s">
        <v>247</v>
      </c>
      <c r="B26" s="6" t="s">
        <v>246</v>
      </c>
      <c r="C26" s="36" t="s">
        <v>383</v>
      </c>
    </row>
    <row r="27" spans="1:11" ht="14.5" x14ac:dyDescent="0.25">
      <c r="A27" s="7" t="s">
        <v>245</v>
      </c>
      <c r="B27" s="6" t="s">
        <v>244</v>
      </c>
      <c r="C27" s="36" t="s">
        <v>383</v>
      </c>
    </row>
    <row r="28" spans="1:11" ht="14.5" x14ac:dyDescent="0.25">
      <c r="A28" s="7" t="s">
        <v>243</v>
      </c>
      <c r="B28" s="6" t="s">
        <v>242</v>
      </c>
      <c r="C28" s="36" t="s">
        <v>390</v>
      </c>
    </row>
    <row r="29" spans="1:11" ht="14.5" x14ac:dyDescent="0.25">
      <c r="A29" s="7" t="s">
        <v>241</v>
      </c>
      <c r="B29" s="6" t="s">
        <v>240</v>
      </c>
      <c r="C29" s="36" t="s">
        <v>384</v>
      </c>
    </row>
    <row r="30" spans="1:11" ht="14.5" x14ac:dyDescent="0.25">
      <c r="A30" s="7" t="s">
        <v>239</v>
      </c>
      <c r="B30" s="6" t="s">
        <v>238</v>
      </c>
      <c r="C30" s="36" t="s">
        <v>391</v>
      </c>
    </row>
    <row r="31" spans="1:11" ht="14.5" x14ac:dyDescent="0.25">
      <c r="A31" s="7" t="s">
        <v>237</v>
      </c>
      <c r="B31" s="6" t="s">
        <v>236</v>
      </c>
      <c r="C31" s="36" t="s">
        <v>394</v>
      </c>
    </row>
    <row r="32" spans="1:11" ht="14.5" x14ac:dyDescent="0.25">
      <c r="A32" s="7" t="s">
        <v>235</v>
      </c>
      <c r="B32" s="6" t="s">
        <v>234</v>
      </c>
      <c r="C32" s="36" t="s">
        <v>392</v>
      </c>
    </row>
    <row r="33" spans="1:3" ht="14.5" x14ac:dyDescent="0.25">
      <c r="A33" s="7" t="s">
        <v>233</v>
      </c>
      <c r="B33" s="6" t="s">
        <v>232</v>
      </c>
      <c r="C33" s="36" t="s">
        <v>394</v>
      </c>
    </row>
    <row r="34" spans="1:3" ht="14.5" x14ac:dyDescent="0.25">
      <c r="A34" s="7" t="s">
        <v>231</v>
      </c>
      <c r="B34" s="6" t="s">
        <v>230</v>
      </c>
      <c r="C34" s="36" t="s">
        <v>383</v>
      </c>
    </row>
    <row r="35" spans="1:3" ht="14.5" x14ac:dyDescent="0.25">
      <c r="A35" s="7" t="s">
        <v>229</v>
      </c>
      <c r="B35" s="6" t="s">
        <v>228</v>
      </c>
      <c r="C35" s="36" t="s">
        <v>398</v>
      </c>
    </row>
    <row r="36" spans="1:3" ht="14.5" x14ac:dyDescent="0.25">
      <c r="A36" s="7" t="s">
        <v>227</v>
      </c>
      <c r="B36" s="6" t="s">
        <v>226</v>
      </c>
      <c r="C36" s="36" t="s">
        <v>399</v>
      </c>
    </row>
    <row r="37" spans="1:3" ht="14.5" x14ac:dyDescent="0.25">
      <c r="A37" s="7" t="s">
        <v>225</v>
      </c>
      <c r="B37" s="6" t="s">
        <v>224</v>
      </c>
      <c r="C37" s="36" t="s">
        <v>397</v>
      </c>
    </row>
    <row r="38" spans="1:3" ht="14.5" x14ac:dyDescent="0.25">
      <c r="A38" s="7" t="s">
        <v>223</v>
      </c>
      <c r="B38" s="6" t="s">
        <v>222</v>
      </c>
      <c r="C38" s="36" t="s">
        <v>395</v>
      </c>
    </row>
    <row r="39" spans="1:3" ht="14.5" x14ac:dyDescent="0.25">
      <c r="A39" s="7" t="s">
        <v>221</v>
      </c>
      <c r="B39" s="6" t="s">
        <v>220</v>
      </c>
      <c r="C39" s="36" t="s">
        <v>396</v>
      </c>
    </row>
    <row r="40" spans="1:3" ht="14.5" x14ac:dyDescent="0.25">
      <c r="A40" s="7" t="s">
        <v>219</v>
      </c>
      <c r="B40" s="6" t="s">
        <v>218</v>
      </c>
      <c r="C40" s="36" t="s">
        <v>383</v>
      </c>
    </row>
    <row r="41" spans="1:3" ht="12" customHeight="1" x14ac:dyDescent="0.25"/>
  </sheetData>
  <sheetProtection algorithmName="SHA-512" hashValue="+zu0wFBWIaq6TAxpqH+TszsG23AInV0jPuNcvjluS4r9kVq9uUYOytE8wqyA9DpBxezNNhE3M+ipbh4a9tq7hg==" saltValue="o56nzhFbYDKi7QRrg4QlLw==" spinCount="100000" sheet="1" objects="1" scenarios="1" selectLockedCells="1" selectUnlockedCells="1"/>
  <mergeCells count="4">
    <mergeCell ref="J2:K2"/>
    <mergeCell ref="J6:K6"/>
    <mergeCell ref="J11:K11"/>
    <mergeCell ref="J16:K16"/>
  </mergeCells>
  <hyperlinks>
    <hyperlink ref="K20" r:id="rId1" xr:uid="{00000000-0004-0000-1300-000000000000}"/>
    <hyperlink ref="K19" r:id="rId2" xr:uid="{00000000-0004-0000-1300-000001000000}"/>
    <hyperlink ref="K14" r:id="rId3" xr:uid="{00000000-0004-0000-1300-000002000000}"/>
    <hyperlink ref="K15" r:id="rId4" xr:uid="{5748203F-9ED6-44EA-B1C2-6E61FD053FD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tabColor rgb="FF7030A0"/>
  </sheetPr>
  <dimension ref="A1:G22"/>
  <sheetViews>
    <sheetView workbookViewId="0"/>
  </sheetViews>
  <sheetFormatPr defaultRowHeight="14.5" x14ac:dyDescent="0.35"/>
  <sheetData>
    <row r="1" spans="1:7" ht="29" x14ac:dyDescent="0.35">
      <c r="A1" s="388" t="s">
        <v>652</v>
      </c>
      <c r="B1" s="388" t="s">
        <v>653</v>
      </c>
      <c r="C1" s="388" t="s">
        <v>654</v>
      </c>
      <c r="D1" s="388" t="s">
        <v>655</v>
      </c>
      <c r="E1" s="388" t="s">
        <v>656</v>
      </c>
      <c r="F1" s="388" t="s">
        <v>911</v>
      </c>
      <c r="G1" s="388" t="s">
        <v>912</v>
      </c>
    </row>
    <row r="2" spans="1:7" x14ac:dyDescent="0.35">
      <c r="A2" s="389" t="s">
        <v>771</v>
      </c>
      <c r="B2" s="390" t="s">
        <v>657</v>
      </c>
      <c r="C2" s="390" t="s">
        <v>909</v>
      </c>
      <c r="D2" s="391">
        <v>1</v>
      </c>
      <c r="E2" s="391">
        <v>999</v>
      </c>
      <c r="F2" s="391" t="s">
        <v>913</v>
      </c>
      <c r="G2" s="390" t="s">
        <v>658</v>
      </c>
    </row>
    <row r="3" spans="1:7" x14ac:dyDescent="0.35">
      <c r="A3" s="389" t="s">
        <v>780</v>
      </c>
      <c r="B3" s="390" t="s">
        <v>715</v>
      </c>
      <c r="C3" s="390" t="s">
        <v>910</v>
      </c>
      <c r="D3" s="391">
        <v>1</v>
      </c>
      <c r="E3" s="391">
        <v>999</v>
      </c>
      <c r="F3" s="391" t="s">
        <v>913</v>
      </c>
      <c r="G3" s="390" t="s">
        <v>658</v>
      </c>
    </row>
    <row r="4" spans="1:7" x14ac:dyDescent="0.35">
      <c r="A4" s="389" t="s">
        <v>772</v>
      </c>
      <c r="B4" s="390" t="s">
        <v>715</v>
      </c>
      <c r="C4" s="390" t="s">
        <v>910</v>
      </c>
      <c r="D4" s="391">
        <v>1</v>
      </c>
      <c r="E4" s="391">
        <v>999</v>
      </c>
      <c r="F4" s="391" t="s">
        <v>913</v>
      </c>
      <c r="G4" s="390" t="s">
        <v>658</v>
      </c>
    </row>
    <row r="5" spans="1:7" x14ac:dyDescent="0.35">
      <c r="A5" s="389" t="s">
        <v>773</v>
      </c>
      <c r="B5" s="390" t="s">
        <v>716</v>
      </c>
      <c r="C5" s="390" t="s">
        <v>933</v>
      </c>
      <c r="D5" s="391">
        <v>1</v>
      </c>
      <c r="E5" s="391">
        <v>999</v>
      </c>
      <c r="F5" s="391" t="s">
        <v>913</v>
      </c>
      <c r="G5" s="390" t="s">
        <v>658</v>
      </c>
    </row>
    <row r="6" spans="1:7" x14ac:dyDescent="0.35">
      <c r="A6" s="389" t="s">
        <v>781</v>
      </c>
      <c r="B6" s="390" t="s">
        <v>658</v>
      </c>
      <c r="C6" s="390" t="s">
        <v>730</v>
      </c>
      <c r="D6" s="391">
        <v>2</v>
      </c>
      <c r="E6" s="391">
        <v>999</v>
      </c>
      <c r="F6" s="391" t="s">
        <v>913</v>
      </c>
      <c r="G6" s="390" t="s">
        <v>658</v>
      </c>
    </row>
    <row r="7" spans="1:7" x14ac:dyDescent="0.35">
      <c r="A7" s="389" t="s">
        <v>781</v>
      </c>
      <c r="B7" s="390" t="s">
        <v>707</v>
      </c>
      <c r="C7" s="390" t="s">
        <v>735</v>
      </c>
      <c r="D7" s="391">
        <v>3</v>
      </c>
      <c r="E7" s="391">
        <v>999</v>
      </c>
      <c r="F7" s="391" t="s">
        <v>913</v>
      </c>
      <c r="G7" s="390" t="s">
        <v>658</v>
      </c>
    </row>
    <row r="8" spans="1:7" x14ac:dyDescent="0.35">
      <c r="A8" s="389" t="s">
        <v>781</v>
      </c>
      <c r="B8" s="390" t="s">
        <v>738</v>
      </c>
      <c r="C8" s="390" t="s">
        <v>741</v>
      </c>
      <c r="D8" s="391">
        <v>1</v>
      </c>
      <c r="E8" s="391">
        <v>999</v>
      </c>
      <c r="F8" s="391" t="s">
        <v>913</v>
      </c>
      <c r="G8" s="390" t="s">
        <v>658</v>
      </c>
    </row>
    <row r="9" spans="1:7" x14ac:dyDescent="0.35">
      <c r="A9" s="389" t="s">
        <v>781</v>
      </c>
      <c r="B9" s="390" t="s">
        <v>743</v>
      </c>
      <c r="C9" s="390" t="s">
        <v>743</v>
      </c>
      <c r="D9" s="391">
        <v>1</v>
      </c>
      <c r="E9" s="391">
        <v>999</v>
      </c>
      <c r="F9" s="391" t="s">
        <v>913</v>
      </c>
      <c r="G9" s="390" t="s">
        <v>658</v>
      </c>
    </row>
    <row r="10" spans="1:7" x14ac:dyDescent="0.35">
      <c r="A10" s="389" t="s">
        <v>781</v>
      </c>
      <c r="B10" s="390" t="s">
        <v>747</v>
      </c>
      <c r="C10" s="390" t="s">
        <v>942</v>
      </c>
      <c r="D10" s="391">
        <v>2</v>
      </c>
      <c r="E10" s="391">
        <v>999</v>
      </c>
      <c r="F10" s="391" t="s">
        <v>913</v>
      </c>
      <c r="G10" s="390" t="s">
        <v>658</v>
      </c>
    </row>
    <row r="11" spans="1:7" x14ac:dyDescent="0.35">
      <c r="A11" s="389" t="s">
        <v>781</v>
      </c>
      <c r="B11" s="390" t="s">
        <v>752</v>
      </c>
      <c r="C11" s="390" t="s">
        <v>756</v>
      </c>
      <c r="D11" s="391">
        <v>2</v>
      </c>
      <c r="E11" s="391">
        <v>999</v>
      </c>
      <c r="F11" s="391" t="s">
        <v>913</v>
      </c>
      <c r="G11" s="390" t="s">
        <v>658</v>
      </c>
    </row>
    <row r="12" spans="1:7" x14ac:dyDescent="0.35">
      <c r="A12" s="389" t="s">
        <v>781</v>
      </c>
      <c r="B12" s="390" t="s">
        <v>759</v>
      </c>
      <c r="C12" s="390" t="s">
        <v>759</v>
      </c>
      <c r="D12" s="391">
        <v>1</v>
      </c>
      <c r="E12" s="391">
        <v>999</v>
      </c>
      <c r="F12" s="391" t="s">
        <v>913</v>
      </c>
      <c r="G12" s="390" t="s">
        <v>658</v>
      </c>
    </row>
    <row r="13" spans="1:7" x14ac:dyDescent="0.35">
      <c r="A13" s="389" t="s">
        <v>781</v>
      </c>
      <c r="B13" s="390" t="s">
        <v>943</v>
      </c>
      <c r="C13" s="390" t="s">
        <v>764</v>
      </c>
      <c r="D13" s="391">
        <v>1</v>
      </c>
      <c r="E13" s="391">
        <v>999</v>
      </c>
      <c r="F13" s="391" t="s">
        <v>913</v>
      </c>
      <c r="G13" s="390" t="s">
        <v>658</v>
      </c>
    </row>
    <row r="14" spans="1:7" x14ac:dyDescent="0.35">
      <c r="A14" s="389" t="s">
        <v>775</v>
      </c>
      <c r="B14" s="390" t="s">
        <v>905</v>
      </c>
      <c r="C14" s="390" t="s">
        <v>944</v>
      </c>
      <c r="D14" s="391">
        <v>1</v>
      </c>
      <c r="E14" s="391">
        <v>4</v>
      </c>
      <c r="F14" s="391" t="s">
        <v>913</v>
      </c>
      <c r="G14" s="390" t="s">
        <v>905</v>
      </c>
    </row>
    <row r="15" spans="1:7" x14ac:dyDescent="0.35">
      <c r="A15" s="389" t="s">
        <v>775</v>
      </c>
      <c r="B15" s="390" t="s">
        <v>945</v>
      </c>
      <c r="C15" s="390" t="s">
        <v>945</v>
      </c>
      <c r="D15" s="391">
        <v>1</v>
      </c>
      <c r="E15" s="391">
        <v>999</v>
      </c>
      <c r="F15" s="391" t="s">
        <v>913</v>
      </c>
      <c r="G15" s="390" t="s">
        <v>905</v>
      </c>
    </row>
    <row r="16" spans="1:7" x14ac:dyDescent="0.35">
      <c r="A16" s="389" t="s">
        <v>776</v>
      </c>
      <c r="B16" s="390" t="s">
        <v>723</v>
      </c>
      <c r="C16" s="390" t="s">
        <v>659</v>
      </c>
      <c r="D16" s="391">
        <v>1</v>
      </c>
      <c r="E16" s="391">
        <v>8</v>
      </c>
      <c r="F16" s="391" t="s">
        <v>913</v>
      </c>
      <c r="G16" s="390" t="s">
        <v>658</v>
      </c>
    </row>
    <row r="17" spans="1:7" x14ac:dyDescent="0.35">
      <c r="A17" s="389" t="s">
        <v>776</v>
      </c>
      <c r="B17" s="390" t="s">
        <v>716</v>
      </c>
      <c r="C17" s="390" t="s">
        <v>716</v>
      </c>
      <c r="D17" s="391">
        <v>1</v>
      </c>
      <c r="E17" s="391">
        <v>999</v>
      </c>
      <c r="F17" s="391" t="s">
        <v>913</v>
      </c>
      <c r="G17" s="390" t="s">
        <v>658</v>
      </c>
    </row>
    <row r="18" spans="1:7" x14ac:dyDescent="0.35">
      <c r="A18" s="389" t="s">
        <v>777</v>
      </c>
      <c r="B18" s="390" t="s">
        <v>723</v>
      </c>
      <c r="C18" s="390" t="s">
        <v>715</v>
      </c>
      <c r="D18" s="391">
        <v>1</v>
      </c>
      <c r="E18" s="391">
        <v>16</v>
      </c>
      <c r="F18" s="391" t="s">
        <v>913</v>
      </c>
      <c r="G18" s="390" t="s">
        <v>658</v>
      </c>
    </row>
    <row r="19" spans="1:7" x14ac:dyDescent="0.35">
      <c r="A19" s="389" t="s">
        <v>778</v>
      </c>
      <c r="B19" s="390" t="s">
        <v>723</v>
      </c>
      <c r="C19" s="390" t="s">
        <v>946</v>
      </c>
      <c r="D19" s="391">
        <v>1</v>
      </c>
      <c r="E19" s="391">
        <v>8</v>
      </c>
      <c r="F19" s="391" t="s">
        <v>913</v>
      </c>
      <c r="G19" s="390" t="s">
        <v>658</v>
      </c>
    </row>
    <row r="20" spans="1:7" x14ac:dyDescent="0.35">
      <c r="A20" s="389" t="s">
        <v>778</v>
      </c>
      <c r="B20" s="390" t="s">
        <v>724</v>
      </c>
      <c r="C20" s="390" t="s">
        <v>947</v>
      </c>
      <c r="D20" s="391">
        <v>1</v>
      </c>
      <c r="E20" s="391">
        <v>8</v>
      </c>
      <c r="F20" s="391" t="s">
        <v>913</v>
      </c>
      <c r="G20" s="390" t="s">
        <v>658</v>
      </c>
    </row>
    <row r="21" spans="1:7" x14ac:dyDescent="0.35">
      <c r="A21" s="389" t="s">
        <v>779</v>
      </c>
      <c r="B21" s="390" t="s">
        <v>723</v>
      </c>
      <c r="C21" s="390" t="s">
        <v>948</v>
      </c>
      <c r="D21" s="391">
        <v>1</v>
      </c>
      <c r="E21" s="391">
        <v>12</v>
      </c>
      <c r="F21" s="391" t="s">
        <v>913</v>
      </c>
      <c r="G21" s="390" t="s">
        <v>658</v>
      </c>
    </row>
    <row r="22" spans="1:7" x14ac:dyDescent="0.35">
      <c r="A22" s="389" t="s">
        <v>779</v>
      </c>
      <c r="B22" s="390" t="s">
        <v>724</v>
      </c>
      <c r="C22" s="390" t="s">
        <v>909</v>
      </c>
      <c r="D22" s="391">
        <v>1</v>
      </c>
      <c r="E22" s="391">
        <v>12</v>
      </c>
      <c r="F22" s="391" t="s">
        <v>913</v>
      </c>
      <c r="G22" s="390" t="s">
        <v>658</v>
      </c>
    </row>
  </sheetData>
  <sheetProtection sheet="1" objects="1" scenarios="1" selectLockedCells="1" selectUn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B381D9"/>
  </sheetPr>
  <dimension ref="A1:M146"/>
  <sheetViews>
    <sheetView workbookViewId="0">
      <pane ySplit="1" topLeftCell="A22" activePane="bottomLeft" state="frozen"/>
      <selection pane="bottomLeft" activeCell="M47" sqref="M47"/>
    </sheetView>
  </sheetViews>
  <sheetFormatPr defaultColWidth="8.7265625" defaultRowHeight="14.5" x14ac:dyDescent="0.35"/>
  <cols>
    <col min="1" max="1" width="8.7265625" style="214" customWidth="1"/>
    <col min="2" max="2" width="15.26953125" style="226" customWidth="1"/>
    <col min="3" max="3" width="37.7265625" style="214" customWidth="1"/>
    <col min="4" max="4" width="9.7265625" style="214" customWidth="1"/>
    <col min="5" max="5" width="11.26953125" style="214" customWidth="1"/>
    <col min="6" max="6" width="10.26953125" style="214" customWidth="1"/>
    <col min="7" max="7" width="9.54296875" style="214" customWidth="1"/>
    <col min="8" max="8" width="9.7265625" style="214" customWidth="1"/>
    <col min="9" max="9" width="10.7265625" style="214" customWidth="1"/>
    <col min="10" max="10" width="9.7265625" style="214" customWidth="1"/>
    <col min="11" max="12" width="11.26953125" style="214" customWidth="1"/>
    <col min="13" max="13" width="96.7265625" style="214" customWidth="1"/>
    <col min="14" max="16384" width="8.7265625" style="214"/>
  </cols>
  <sheetData>
    <row r="1" spans="1:13" s="215" customFormat="1" ht="76.150000000000006" customHeight="1" thickBot="1" x14ac:dyDescent="0.4">
      <c r="A1" s="213" t="s">
        <v>650</v>
      </c>
      <c r="B1" s="213" t="s">
        <v>652</v>
      </c>
      <c r="C1" s="213" t="s">
        <v>661</v>
      </c>
      <c r="D1" s="213" t="s">
        <v>662</v>
      </c>
      <c r="E1" s="213" t="s">
        <v>663</v>
      </c>
      <c r="F1" s="213" t="s">
        <v>664</v>
      </c>
      <c r="G1" s="213" t="s">
        <v>665</v>
      </c>
      <c r="H1" s="213" t="s">
        <v>666</v>
      </c>
      <c r="I1" s="213" t="s">
        <v>667</v>
      </c>
      <c r="J1" s="213" t="s">
        <v>668</v>
      </c>
      <c r="K1" s="213" t="s">
        <v>669</v>
      </c>
      <c r="L1" s="213" t="s">
        <v>670</v>
      </c>
      <c r="M1" s="213" t="s">
        <v>671</v>
      </c>
    </row>
    <row r="2" spans="1:13" ht="14.65" customHeight="1" x14ac:dyDescent="0.35">
      <c r="A2" s="278" t="s">
        <v>660</v>
      </c>
      <c r="B2" s="279" t="s">
        <v>771</v>
      </c>
      <c r="C2" s="280" t="s">
        <v>702</v>
      </c>
      <c r="D2" s="260" t="s">
        <v>658</v>
      </c>
      <c r="E2" s="260" t="s">
        <v>703</v>
      </c>
      <c r="F2" s="216">
        <v>999</v>
      </c>
      <c r="G2" s="216">
        <v>4</v>
      </c>
      <c r="H2" s="217" t="s">
        <v>672</v>
      </c>
      <c r="I2" s="218">
        <v>0.1</v>
      </c>
      <c r="J2" s="261" t="s">
        <v>673</v>
      </c>
      <c r="K2" s="261" t="s">
        <v>234</v>
      </c>
      <c r="L2" s="217">
        <v>3</v>
      </c>
      <c r="M2" s="262" t="s">
        <v>704</v>
      </c>
    </row>
    <row r="3" spans="1:13" ht="14.65" customHeight="1" thickBot="1" x14ac:dyDescent="0.4">
      <c r="A3" s="281" t="s">
        <v>660</v>
      </c>
      <c r="B3" s="282" t="s">
        <v>771</v>
      </c>
      <c r="C3" s="283" t="s">
        <v>705</v>
      </c>
      <c r="D3" s="263" t="s">
        <v>657</v>
      </c>
      <c r="E3" s="263" t="s">
        <v>657</v>
      </c>
      <c r="F3" s="219">
        <v>999</v>
      </c>
      <c r="G3" s="219">
        <v>999</v>
      </c>
      <c r="H3" s="220" t="s">
        <v>672</v>
      </c>
      <c r="I3" s="221">
        <v>0.1</v>
      </c>
      <c r="J3" s="264" t="s">
        <v>673</v>
      </c>
      <c r="K3" s="264" t="s">
        <v>234</v>
      </c>
      <c r="L3" s="220">
        <v>3</v>
      </c>
      <c r="M3" s="265" t="s">
        <v>704</v>
      </c>
    </row>
    <row r="4" spans="1:13" ht="14.65" customHeight="1" x14ac:dyDescent="0.35">
      <c r="A4" s="278" t="s">
        <v>660</v>
      </c>
      <c r="B4" s="279" t="s">
        <v>771</v>
      </c>
      <c r="C4" s="280" t="s">
        <v>706</v>
      </c>
      <c r="D4" s="260" t="s">
        <v>707</v>
      </c>
      <c r="E4" s="260" t="s">
        <v>708</v>
      </c>
      <c r="F4" s="216">
        <v>999</v>
      </c>
      <c r="G4" s="216">
        <v>4</v>
      </c>
      <c r="H4" s="261" t="s">
        <v>674</v>
      </c>
      <c r="I4" s="218">
        <v>0.1</v>
      </c>
      <c r="J4" s="261" t="s">
        <v>673</v>
      </c>
      <c r="K4" s="261" t="s">
        <v>234</v>
      </c>
      <c r="L4" s="217">
        <v>3</v>
      </c>
      <c r="M4" s="262" t="s">
        <v>709</v>
      </c>
    </row>
    <row r="5" spans="1:13" ht="14.65" customHeight="1" thickBot="1" x14ac:dyDescent="0.4">
      <c r="A5" s="284" t="s">
        <v>660</v>
      </c>
      <c r="B5" s="285" t="s">
        <v>771</v>
      </c>
      <c r="C5" s="286" t="s">
        <v>711</v>
      </c>
      <c r="D5" s="266" t="s">
        <v>710</v>
      </c>
      <c r="E5" s="266" t="s">
        <v>710</v>
      </c>
      <c r="F5" s="222">
        <v>999</v>
      </c>
      <c r="G5" s="222">
        <v>4</v>
      </c>
      <c r="H5" s="267" t="s">
        <v>674</v>
      </c>
      <c r="I5" s="224">
        <v>0.1</v>
      </c>
      <c r="J5" s="267" t="s">
        <v>673</v>
      </c>
      <c r="K5" s="267" t="s">
        <v>234</v>
      </c>
      <c r="L5" s="223">
        <v>3</v>
      </c>
      <c r="M5" s="268" t="s">
        <v>709</v>
      </c>
    </row>
    <row r="6" spans="1:13" ht="14.65" customHeight="1" x14ac:dyDescent="0.35">
      <c r="A6" s="287" t="s">
        <v>660</v>
      </c>
      <c r="B6" s="288" t="s">
        <v>780</v>
      </c>
      <c r="C6" s="289" t="s">
        <v>702</v>
      </c>
      <c r="D6" s="260" t="s">
        <v>658</v>
      </c>
      <c r="E6" s="260" t="s">
        <v>659</v>
      </c>
      <c r="F6" s="216">
        <v>999</v>
      </c>
      <c r="G6" s="216">
        <v>4</v>
      </c>
      <c r="H6" s="217" t="s">
        <v>672</v>
      </c>
      <c r="I6" s="218">
        <v>0.1</v>
      </c>
      <c r="J6" s="261" t="s">
        <v>673</v>
      </c>
      <c r="K6" s="261" t="s">
        <v>234</v>
      </c>
      <c r="L6" s="217">
        <v>3</v>
      </c>
      <c r="M6" s="262" t="s">
        <v>704</v>
      </c>
    </row>
    <row r="7" spans="1:13" ht="14.65" customHeight="1" thickBot="1" x14ac:dyDescent="0.4">
      <c r="A7" s="290" t="s">
        <v>660</v>
      </c>
      <c r="B7" s="291" t="s">
        <v>780</v>
      </c>
      <c r="C7" s="292" t="s">
        <v>714</v>
      </c>
      <c r="D7" s="263" t="s">
        <v>715</v>
      </c>
      <c r="E7" s="263" t="s">
        <v>715</v>
      </c>
      <c r="F7" s="219">
        <v>999</v>
      </c>
      <c r="G7" s="219">
        <v>999</v>
      </c>
      <c r="H7" s="220" t="s">
        <v>672</v>
      </c>
      <c r="I7" s="221">
        <v>0.1</v>
      </c>
      <c r="J7" s="264" t="s">
        <v>673</v>
      </c>
      <c r="K7" s="264" t="s">
        <v>234</v>
      </c>
      <c r="L7" s="220">
        <v>3</v>
      </c>
      <c r="M7" s="265" t="s">
        <v>704</v>
      </c>
    </row>
    <row r="8" spans="1:13" ht="14.65" customHeight="1" x14ac:dyDescent="0.35">
      <c r="A8" s="287" t="s">
        <v>660</v>
      </c>
      <c r="B8" s="288" t="s">
        <v>780</v>
      </c>
      <c r="C8" s="289" t="s">
        <v>706</v>
      </c>
      <c r="D8" s="260" t="s">
        <v>707</v>
      </c>
      <c r="E8" s="260" t="s">
        <v>722</v>
      </c>
      <c r="F8" s="216">
        <v>999</v>
      </c>
      <c r="G8" s="216">
        <v>4</v>
      </c>
      <c r="H8" s="261" t="s">
        <v>674</v>
      </c>
      <c r="I8" s="218">
        <v>0.1</v>
      </c>
      <c r="J8" s="261" t="s">
        <v>673</v>
      </c>
      <c r="K8" s="261" t="s">
        <v>234</v>
      </c>
      <c r="L8" s="217">
        <v>3</v>
      </c>
      <c r="M8" s="262" t="s">
        <v>709</v>
      </c>
    </row>
    <row r="9" spans="1:13" ht="14.65" customHeight="1" thickBot="1" x14ac:dyDescent="0.4">
      <c r="A9" s="293" t="s">
        <v>660</v>
      </c>
      <c r="B9" s="291" t="s">
        <v>780</v>
      </c>
      <c r="C9" s="294" t="s">
        <v>712</v>
      </c>
      <c r="D9" s="266" t="s">
        <v>713</v>
      </c>
      <c r="E9" s="266" t="s">
        <v>713</v>
      </c>
      <c r="F9" s="222">
        <v>999</v>
      </c>
      <c r="G9" s="222">
        <v>4</v>
      </c>
      <c r="H9" s="267" t="s">
        <v>674</v>
      </c>
      <c r="I9" s="224">
        <v>0.1</v>
      </c>
      <c r="J9" s="267" t="s">
        <v>673</v>
      </c>
      <c r="K9" s="267" t="s">
        <v>234</v>
      </c>
      <c r="L9" s="223">
        <v>3</v>
      </c>
      <c r="M9" s="268" t="s">
        <v>709</v>
      </c>
    </row>
    <row r="10" spans="1:13" ht="14.65" customHeight="1" x14ac:dyDescent="0.35">
      <c r="A10" s="278" t="s">
        <v>660</v>
      </c>
      <c r="B10" s="279" t="s">
        <v>772</v>
      </c>
      <c r="C10" s="280" t="s">
        <v>702</v>
      </c>
      <c r="D10" s="260" t="s">
        <v>658</v>
      </c>
      <c r="E10" s="260" t="s">
        <v>659</v>
      </c>
      <c r="F10" s="216">
        <v>999</v>
      </c>
      <c r="G10" s="216">
        <v>4</v>
      </c>
      <c r="H10" s="217" t="s">
        <v>672</v>
      </c>
      <c r="I10" s="218">
        <v>0.1</v>
      </c>
      <c r="J10" s="261" t="s">
        <v>673</v>
      </c>
      <c r="K10" s="261" t="s">
        <v>234</v>
      </c>
      <c r="L10" s="217">
        <v>3</v>
      </c>
      <c r="M10" s="262" t="s">
        <v>704</v>
      </c>
    </row>
    <row r="11" spans="1:13" ht="14.65" customHeight="1" thickBot="1" x14ac:dyDescent="0.4">
      <c r="A11" s="281" t="s">
        <v>660</v>
      </c>
      <c r="B11" s="282" t="s">
        <v>772</v>
      </c>
      <c r="C11" s="283" t="s">
        <v>714</v>
      </c>
      <c r="D11" s="263" t="s">
        <v>715</v>
      </c>
      <c r="E11" s="263" t="s">
        <v>715</v>
      </c>
      <c r="F11" s="219">
        <v>999</v>
      </c>
      <c r="G11" s="219">
        <v>999</v>
      </c>
      <c r="H11" s="220" t="s">
        <v>672</v>
      </c>
      <c r="I11" s="221">
        <v>0.1</v>
      </c>
      <c r="J11" s="264" t="s">
        <v>673</v>
      </c>
      <c r="K11" s="264" t="s">
        <v>234</v>
      </c>
      <c r="L11" s="220">
        <v>3</v>
      </c>
      <c r="M11" s="265" t="s">
        <v>704</v>
      </c>
    </row>
    <row r="12" spans="1:13" ht="14.65" customHeight="1" x14ac:dyDescent="0.35">
      <c r="A12" s="278" t="s">
        <v>660</v>
      </c>
      <c r="B12" s="279" t="s">
        <v>772</v>
      </c>
      <c r="C12" s="280" t="s">
        <v>706</v>
      </c>
      <c r="D12" s="260" t="s">
        <v>707</v>
      </c>
      <c r="E12" s="260" t="s">
        <v>722</v>
      </c>
      <c r="F12" s="216">
        <v>999</v>
      </c>
      <c r="G12" s="216">
        <v>4</v>
      </c>
      <c r="H12" s="261" t="s">
        <v>674</v>
      </c>
      <c r="I12" s="218">
        <v>0.1</v>
      </c>
      <c r="J12" s="261" t="s">
        <v>673</v>
      </c>
      <c r="K12" s="261" t="s">
        <v>234</v>
      </c>
      <c r="L12" s="217">
        <v>3</v>
      </c>
      <c r="M12" s="262" t="s">
        <v>709</v>
      </c>
    </row>
    <row r="13" spans="1:13" ht="14.65" customHeight="1" thickBot="1" x14ac:dyDescent="0.4">
      <c r="A13" s="284" t="s">
        <v>660</v>
      </c>
      <c r="B13" s="285" t="s">
        <v>772</v>
      </c>
      <c r="C13" s="286" t="s">
        <v>712</v>
      </c>
      <c r="D13" s="266" t="s">
        <v>713</v>
      </c>
      <c r="E13" s="266" t="s">
        <v>713</v>
      </c>
      <c r="F13" s="222">
        <v>999</v>
      </c>
      <c r="G13" s="222">
        <v>4</v>
      </c>
      <c r="H13" s="267" t="s">
        <v>674</v>
      </c>
      <c r="I13" s="224">
        <v>0.1</v>
      </c>
      <c r="J13" s="267" t="s">
        <v>673</v>
      </c>
      <c r="K13" s="267" t="s">
        <v>234</v>
      </c>
      <c r="L13" s="223">
        <v>3</v>
      </c>
      <c r="M13" s="268" t="s">
        <v>709</v>
      </c>
    </row>
    <row r="14" spans="1:13" ht="14.65" customHeight="1" x14ac:dyDescent="0.35">
      <c r="A14" s="287" t="s">
        <v>660</v>
      </c>
      <c r="B14" s="288" t="s">
        <v>773</v>
      </c>
      <c r="C14" s="289" t="s">
        <v>702</v>
      </c>
      <c r="D14" s="260" t="s">
        <v>658</v>
      </c>
      <c r="E14" s="260" t="s">
        <v>657</v>
      </c>
      <c r="F14" s="216">
        <v>999</v>
      </c>
      <c r="G14" s="216">
        <v>4</v>
      </c>
      <c r="H14" s="217" t="s">
        <v>672</v>
      </c>
      <c r="I14" s="218">
        <v>0.1</v>
      </c>
      <c r="J14" s="261" t="s">
        <v>673</v>
      </c>
      <c r="K14" s="261" t="s">
        <v>234</v>
      </c>
      <c r="L14" s="217">
        <v>3</v>
      </c>
      <c r="M14" s="262" t="s">
        <v>704</v>
      </c>
    </row>
    <row r="15" spans="1:13" ht="14.65" customHeight="1" thickBot="1" x14ac:dyDescent="0.4">
      <c r="A15" s="290" t="s">
        <v>660</v>
      </c>
      <c r="B15" s="291" t="s">
        <v>773</v>
      </c>
      <c r="C15" s="292" t="s">
        <v>717</v>
      </c>
      <c r="D15" s="263" t="s">
        <v>716</v>
      </c>
      <c r="E15" s="263" t="s">
        <v>716</v>
      </c>
      <c r="F15" s="219">
        <v>999</v>
      </c>
      <c r="G15" s="219">
        <v>999</v>
      </c>
      <c r="H15" s="220" t="s">
        <v>672</v>
      </c>
      <c r="I15" s="221">
        <v>0.1</v>
      </c>
      <c r="J15" s="264" t="s">
        <v>673</v>
      </c>
      <c r="K15" s="264" t="s">
        <v>234</v>
      </c>
      <c r="L15" s="220">
        <v>3</v>
      </c>
      <c r="M15" s="265" t="s">
        <v>704</v>
      </c>
    </row>
    <row r="16" spans="1:13" ht="14.65" customHeight="1" x14ac:dyDescent="0.35">
      <c r="A16" s="287" t="s">
        <v>660</v>
      </c>
      <c r="B16" s="288" t="s">
        <v>773</v>
      </c>
      <c r="C16" s="289" t="s">
        <v>706</v>
      </c>
      <c r="D16" s="260" t="s">
        <v>707</v>
      </c>
      <c r="E16" s="260" t="s">
        <v>710</v>
      </c>
      <c r="F16" s="216">
        <v>999</v>
      </c>
      <c r="G16" s="216">
        <v>4</v>
      </c>
      <c r="H16" s="261" t="s">
        <v>674</v>
      </c>
      <c r="I16" s="218">
        <v>0.1</v>
      </c>
      <c r="J16" s="261" t="s">
        <v>673</v>
      </c>
      <c r="K16" s="261" t="s">
        <v>234</v>
      </c>
      <c r="L16" s="217">
        <v>3</v>
      </c>
      <c r="M16" s="262" t="s">
        <v>709</v>
      </c>
    </row>
    <row r="17" spans="1:13" ht="14.65" customHeight="1" thickBot="1" x14ac:dyDescent="0.4">
      <c r="A17" s="293" t="s">
        <v>660</v>
      </c>
      <c r="B17" s="295" t="s">
        <v>773</v>
      </c>
      <c r="C17" s="294" t="s">
        <v>719</v>
      </c>
      <c r="D17" s="266" t="s">
        <v>718</v>
      </c>
      <c r="E17" s="266" t="s">
        <v>718</v>
      </c>
      <c r="F17" s="222">
        <v>999</v>
      </c>
      <c r="G17" s="222">
        <v>4</v>
      </c>
      <c r="H17" s="267" t="s">
        <v>674</v>
      </c>
      <c r="I17" s="224">
        <v>0.1</v>
      </c>
      <c r="J17" s="267" t="s">
        <v>673</v>
      </c>
      <c r="K17" s="267" t="s">
        <v>234</v>
      </c>
      <c r="L17" s="223">
        <v>3</v>
      </c>
      <c r="M17" s="268" t="s">
        <v>709</v>
      </c>
    </row>
    <row r="18" spans="1:13" ht="14.65" customHeight="1" x14ac:dyDescent="0.35">
      <c r="A18" s="296" t="s">
        <v>660</v>
      </c>
      <c r="B18" s="297" t="s">
        <v>781</v>
      </c>
      <c r="C18" s="298" t="s">
        <v>727</v>
      </c>
      <c r="D18" s="269" t="s">
        <v>658</v>
      </c>
      <c r="E18" s="269" t="s">
        <v>658</v>
      </c>
      <c r="F18" s="270">
        <v>999</v>
      </c>
      <c r="G18" s="270">
        <v>999</v>
      </c>
      <c r="H18" s="271" t="s">
        <v>672</v>
      </c>
      <c r="I18" s="272">
        <v>0.1</v>
      </c>
      <c r="J18" s="271" t="s">
        <v>673</v>
      </c>
      <c r="K18" s="271" t="s">
        <v>234</v>
      </c>
      <c r="L18" s="273">
        <v>3</v>
      </c>
      <c r="M18" s="274" t="s">
        <v>728</v>
      </c>
    </row>
    <row r="19" spans="1:13" ht="14.65" customHeight="1" x14ac:dyDescent="0.35">
      <c r="A19" s="296" t="s">
        <v>660</v>
      </c>
      <c r="B19" s="297" t="s">
        <v>781</v>
      </c>
      <c r="C19" s="298" t="s">
        <v>729</v>
      </c>
      <c r="D19" s="269" t="s">
        <v>730</v>
      </c>
      <c r="E19" s="269" t="s">
        <v>730</v>
      </c>
      <c r="F19" s="270">
        <v>999</v>
      </c>
      <c r="G19" s="270">
        <v>999</v>
      </c>
      <c r="H19" s="271" t="s">
        <v>672</v>
      </c>
      <c r="I19" s="272">
        <v>0.1</v>
      </c>
      <c r="J19" s="271" t="s">
        <v>673</v>
      </c>
      <c r="K19" s="271" t="s">
        <v>234</v>
      </c>
      <c r="L19" s="273">
        <v>3</v>
      </c>
      <c r="M19" s="274" t="s">
        <v>731</v>
      </c>
    </row>
    <row r="20" spans="1:13" ht="14.65" customHeight="1" x14ac:dyDescent="0.35">
      <c r="A20" s="296" t="s">
        <v>660</v>
      </c>
      <c r="B20" s="297" t="s">
        <v>781</v>
      </c>
      <c r="C20" s="298" t="s">
        <v>732</v>
      </c>
      <c r="D20" s="269" t="s">
        <v>707</v>
      </c>
      <c r="E20" s="269" t="s">
        <v>707</v>
      </c>
      <c r="F20" s="270">
        <v>999</v>
      </c>
      <c r="G20" s="270">
        <v>999</v>
      </c>
      <c r="H20" s="271" t="s">
        <v>672</v>
      </c>
      <c r="I20" s="272">
        <v>0.1</v>
      </c>
      <c r="J20" s="271" t="s">
        <v>673</v>
      </c>
      <c r="K20" s="271" t="s">
        <v>234</v>
      </c>
      <c r="L20" s="273">
        <v>3</v>
      </c>
      <c r="M20" s="274" t="s">
        <v>733</v>
      </c>
    </row>
    <row r="21" spans="1:13" ht="14.65" customHeight="1" x14ac:dyDescent="0.35">
      <c r="A21" s="296" t="s">
        <v>660</v>
      </c>
      <c r="B21" s="297" t="s">
        <v>781</v>
      </c>
      <c r="C21" s="298" t="s">
        <v>734</v>
      </c>
      <c r="D21" s="269" t="s">
        <v>735</v>
      </c>
      <c r="E21" s="269" t="s">
        <v>735</v>
      </c>
      <c r="F21" s="270">
        <v>999</v>
      </c>
      <c r="G21" s="270">
        <v>999</v>
      </c>
      <c r="H21" s="271" t="s">
        <v>672</v>
      </c>
      <c r="I21" s="272">
        <v>0.1</v>
      </c>
      <c r="J21" s="271" t="s">
        <v>673</v>
      </c>
      <c r="K21" s="271" t="s">
        <v>234</v>
      </c>
      <c r="L21" s="273">
        <v>3</v>
      </c>
      <c r="M21" s="274" t="s">
        <v>736</v>
      </c>
    </row>
    <row r="22" spans="1:13" ht="14.65" customHeight="1" x14ac:dyDescent="0.35">
      <c r="A22" s="296" t="s">
        <v>660</v>
      </c>
      <c r="B22" s="297" t="s">
        <v>781</v>
      </c>
      <c r="C22" s="298" t="s">
        <v>737</v>
      </c>
      <c r="D22" s="269" t="s">
        <v>738</v>
      </c>
      <c r="E22" s="269" t="s">
        <v>738</v>
      </c>
      <c r="F22" s="270">
        <v>999</v>
      </c>
      <c r="G22" s="270">
        <v>999</v>
      </c>
      <c r="H22" s="271" t="s">
        <v>672</v>
      </c>
      <c r="I22" s="272">
        <v>0.1</v>
      </c>
      <c r="J22" s="271" t="s">
        <v>673</v>
      </c>
      <c r="K22" s="271" t="s">
        <v>234</v>
      </c>
      <c r="L22" s="273">
        <v>3</v>
      </c>
      <c r="M22" s="274" t="s">
        <v>739</v>
      </c>
    </row>
    <row r="23" spans="1:13" ht="14.65" customHeight="1" x14ac:dyDescent="0.35">
      <c r="A23" s="296" t="s">
        <v>660</v>
      </c>
      <c r="B23" s="297" t="s">
        <v>781</v>
      </c>
      <c r="C23" s="298" t="s">
        <v>740</v>
      </c>
      <c r="D23" s="269" t="s">
        <v>741</v>
      </c>
      <c r="E23" s="269" t="s">
        <v>741</v>
      </c>
      <c r="F23" s="270">
        <v>999</v>
      </c>
      <c r="G23" s="270">
        <v>999</v>
      </c>
      <c r="H23" s="271" t="s">
        <v>672</v>
      </c>
      <c r="I23" s="272">
        <v>0.1</v>
      </c>
      <c r="J23" s="271" t="s">
        <v>673</v>
      </c>
      <c r="K23" s="271" t="s">
        <v>234</v>
      </c>
      <c r="L23" s="273">
        <v>3</v>
      </c>
      <c r="M23" s="274" t="s">
        <v>745</v>
      </c>
    </row>
    <row r="24" spans="1:13" ht="14.65" customHeight="1" x14ac:dyDescent="0.35">
      <c r="A24" s="296" t="s">
        <v>660</v>
      </c>
      <c r="B24" s="297" t="s">
        <v>781</v>
      </c>
      <c r="C24" s="298" t="s">
        <v>742</v>
      </c>
      <c r="D24" s="269" t="s">
        <v>743</v>
      </c>
      <c r="E24" s="269" t="s">
        <v>743</v>
      </c>
      <c r="F24" s="270">
        <v>999</v>
      </c>
      <c r="G24" s="270">
        <v>999</v>
      </c>
      <c r="H24" s="271" t="s">
        <v>672</v>
      </c>
      <c r="I24" s="272">
        <v>0.1</v>
      </c>
      <c r="J24" s="271" t="s">
        <v>673</v>
      </c>
      <c r="K24" s="271" t="s">
        <v>234</v>
      </c>
      <c r="L24" s="273">
        <v>3</v>
      </c>
      <c r="M24" s="274" t="s">
        <v>744</v>
      </c>
    </row>
    <row r="25" spans="1:13" ht="14.65" customHeight="1" x14ac:dyDescent="0.35">
      <c r="A25" s="296" t="s">
        <v>660</v>
      </c>
      <c r="B25" s="297" t="s">
        <v>781</v>
      </c>
      <c r="C25" s="298" t="s">
        <v>746</v>
      </c>
      <c r="D25" s="269" t="s">
        <v>658</v>
      </c>
      <c r="E25" s="269" t="s">
        <v>658</v>
      </c>
      <c r="F25" s="270">
        <v>999</v>
      </c>
      <c r="G25" s="270">
        <v>999</v>
      </c>
      <c r="H25" s="271" t="s">
        <v>672</v>
      </c>
      <c r="I25" s="272">
        <v>0.1</v>
      </c>
      <c r="J25" s="271" t="s">
        <v>673</v>
      </c>
      <c r="K25" s="271" t="s">
        <v>234</v>
      </c>
      <c r="L25" s="273">
        <v>3</v>
      </c>
      <c r="M25" s="274" t="s">
        <v>750</v>
      </c>
    </row>
    <row r="26" spans="1:13" ht="14.65" customHeight="1" x14ac:dyDescent="0.35">
      <c r="A26" s="296" t="s">
        <v>660</v>
      </c>
      <c r="B26" s="297" t="s">
        <v>781</v>
      </c>
      <c r="C26" s="298" t="s">
        <v>748</v>
      </c>
      <c r="D26" s="269" t="s">
        <v>747</v>
      </c>
      <c r="E26" s="269" t="s">
        <v>747</v>
      </c>
      <c r="F26" s="270">
        <v>999</v>
      </c>
      <c r="G26" s="270">
        <v>999</v>
      </c>
      <c r="H26" s="271" t="s">
        <v>672</v>
      </c>
      <c r="I26" s="272">
        <v>0.1</v>
      </c>
      <c r="J26" s="271" t="s">
        <v>673</v>
      </c>
      <c r="K26" s="271" t="s">
        <v>234</v>
      </c>
      <c r="L26" s="273">
        <v>3</v>
      </c>
      <c r="M26" s="274" t="s">
        <v>749</v>
      </c>
    </row>
    <row r="27" spans="1:13" ht="14.65" customHeight="1" x14ac:dyDescent="0.35">
      <c r="A27" s="296" t="s">
        <v>660</v>
      </c>
      <c r="B27" s="297" t="s">
        <v>781</v>
      </c>
      <c r="C27" s="298" t="s">
        <v>753</v>
      </c>
      <c r="D27" s="269" t="s">
        <v>752</v>
      </c>
      <c r="E27" s="269" t="s">
        <v>752</v>
      </c>
      <c r="F27" s="270">
        <v>999</v>
      </c>
      <c r="G27" s="270">
        <v>999</v>
      </c>
      <c r="H27" s="271" t="s">
        <v>672</v>
      </c>
      <c r="I27" s="272">
        <v>0.1</v>
      </c>
      <c r="J27" s="271" t="s">
        <v>673</v>
      </c>
      <c r="K27" s="271" t="s">
        <v>234</v>
      </c>
      <c r="L27" s="273">
        <v>3</v>
      </c>
      <c r="M27" s="274" t="s">
        <v>754</v>
      </c>
    </row>
    <row r="28" spans="1:13" ht="14.65" customHeight="1" x14ac:dyDescent="0.35">
      <c r="A28" s="296" t="s">
        <v>660</v>
      </c>
      <c r="B28" s="297" t="s">
        <v>781</v>
      </c>
      <c r="C28" s="298" t="s">
        <v>755</v>
      </c>
      <c r="D28" s="269" t="s">
        <v>756</v>
      </c>
      <c r="E28" s="269" t="s">
        <v>756</v>
      </c>
      <c r="F28" s="270">
        <v>999</v>
      </c>
      <c r="G28" s="270">
        <v>999</v>
      </c>
      <c r="H28" s="271" t="s">
        <v>672</v>
      </c>
      <c r="I28" s="272">
        <v>0.1</v>
      </c>
      <c r="J28" s="271" t="s">
        <v>673</v>
      </c>
      <c r="K28" s="271" t="s">
        <v>234</v>
      </c>
      <c r="L28" s="273">
        <v>3</v>
      </c>
      <c r="M28" s="274" t="s">
        <v>757</v>
      </c>
    </row>
    <row r="29" spans="1:13" ht="14.65" customHeight="1" x14ac:dyDescent="0.35">
      <c r="A29" s="296" t="s">
        <v>660</v>
      </c>
      <c r="B29" s="297" t="s">
        <v>781</v>
      </c>
      <c r="C29" s="298" t="s">
        <v>758</v>
      </c>
      <c r="D29" s="269" t="s">
        <v>759</v>
      </c>
      <c r="E29" s="269" t="s">
        <v>759</v>
      </c>
      <c r="F29" s="270">
        <v>999</v>
      </c>
      <c r="G29" s="270">
        <v>999</v>
      </c>
      <c r="H29" s="271" t="s">
        <v>672</v>
      </c>
      <c r="I29" s="272">
        <v>0.1</v>
      </c>
      <c r="J29" s="271" t="s">
        <v>673</v>
      </c>
      <c r="K29" s="271" t="s">
        <v>234</v>
      </c>
      <c r="L29" s="273">
        <v>3</v>
      </c>
      <c r="M29" s="274" t="s">
        <v>760</v>
      </c>
    </row>
    <row r="30" spans="1:13" ht="14.65" customHeight="1" x14ac:dyDescent="0.35">
      <c r="A30" s="296" t="s">
        <v>660</v>
      </c>
      <c r="B30" s="297" t="s">
        <v>781</v>
      </c>
      <c r="C30" s="298" t="s">
        <v>761</v>
      </c>
      <c r="D30" s="269" t="s">
        <v>759</v>
      </c>
      <c r="E30" s="269" t="s">
        <v>759</v>
      </c>
      <c r="F30" s="270">
        <v>999</v>
      </c>
      <c r="G30" s="270">
        <v>999</v>
      </c>
      <c r="H30" s="271" t="s">
        <v>672</v>
      </c>
      <c r="I30" s="272">
        <v>0.1</v>
      </c>
      <c r="J30" s="271" t="s">
        <v>673</v>
      </c>
      <c r="K30" s="271" t="s">
        <v>234</v>
      </c>
      <c r="L30" s="273">
        <v>3</v>
      </c>
      <c r="M30" s="274" t="s">
        <v>762</v>
      </c>
    </row>
    <row r="31" spans="1:13" ht="14.65" customHeight="1" x14ac:dyDescent="0.35">
      <c r="A31" s="296" t="s">
        <v>660</v>
      </c>
      <c r="B31" s="297" t="s">
        <v>781</v>
      </c>
      <c r="C31" s="298" t="s">
        <v>763</v>
      </c>
      <c r="D31" s="269" t="s">
        <v>764</v>
      </c>
      <c r="E31" s="269" t="s">
        <v>764</v>
      </c>
      <c r="F31" s="270">
        <v>999</v>
      </c>
      <c r="G31" s="270">
        <v>999</v>
      </c>
      <c r="H31" s="271" t="s">
        <v>672</v>
      </c>
      <c r="I31" s="272">
        <v>0.1</v>
      </c>
      <c r="J31" s="271" t="s">
        <v>673</v>
      </c>
      <c r="K31" s="271" t="s">
        <v>234</v>
      </c>
      <c r="L31" s="273">
        <v>3</v>
      </c>
      <c r="M31" s="274" t="s">
        <v>765</v>
      </c>
    </row>
    <row r="32" spans="1:13" ht="14.65" customHeight="1" x14ac:dyDescent="0.35">
      <c r="A32" s="296" t="s">
        <v>660</v>
      </c>
      <c r="B32" s="297" t="s">
        <v>781</v>
      </c>
      <c r="C32" s="298" t="s">
        <v>767</v>
      </c>
      <c r="D32" s="269" t="s">
        <v>766</v>
      </c>
      <c r="E32" s="269" t="s">
        <v>766</v>
      </c>
      <c r="F32" s="270">
        <v>999</v>
      </c>
      <c r="G32" s="270">
        <v>999</v>
      </c>
      <c r="H32" s="271" t="s">
        <v>674</v>
      </c>
      <c r="I32" s="272">
        <v>0.1</v>
      </c>
      <c r="J32" s="271" t="s">
        <v>673</v>
      </c>
      <c r="K32" s="271" t="s">
        <v>234</v>
      </c>
      <c r="L32" s="273">
        <v>3</v>
      </c>
      <c r="M32" s="274" t="s">
        <v>768</v>
      </c>
    </row>
    <row r="33" spans="1:13" ht="14.65" customHeight="1" x14ac:dyDescent="0.35">
      <c r="A33" s="457" t="s">
        <v>660</v>
      </c>
      <c r="B33" s="457" t="s">
        <v>776</v>
      </c>
      <c r="C33" s="458" t="s">
        <v>952</v>
      </c>
      <c r="D33" s="452" t="s">
        <v>723</v>
      </c>
      <c r="E33" s="452" t="s">
        <v>723</v>
      </c>
      <c r="F33" s="453">
        <v>999</v>
      </c>
      <c r="G33" s="453">
        <v>999</v>
      </c>
      <c r="H33" s="454" t="s">
        <v>672</v>
      </c>
      <c r="I33" s="455">
        <v>0.1</v>
      </c>
      <c r="J33" s="454" t="s">
        <v>673</v>
      </c>
      <c r="K33" s="454" t="s">
        <v>234</v>
      </c>
      <c r="L33" s="456">
        <v>3</v>
      </c>
      <c r="M33" s="274" t="s">
        <v>951</v>
      </c>
    </row>
    <row r="34" spans="1:13" ht="14.65" customHeight="1" x14ac:dyDescent="0.35">
      <c r="A34" s="457" t="s">
        <v>660</v>
      </c>
      <c r="B34" s="457" t="s">
        <v>776</v>
      </c>
      <c r="C34" s="458" t="s">
        <v>953</v>
      </c>
      <c r="D34" s="452" t="s">
        <v>659</v>
      </c>
      <c r="E34" s="452" t="s">
        <v>659</v>
      </c>
      <c r="F34" s="453">
        <v>999</v>
      </c>
      <c r="G34" s="453">
        <v>999</v>
      </c>
      <c r="H34" s="454" t="s">
        <v>672</v>
      </c>
      <c r="I34" s="455">
        <v>0.1</v>
      </c>
      <c r="J34" s="454" t="s">
        <v>673</v>
      </c>
      <c r="K34" s="454" t="s">
        <v>234</v>
      </c>
      <c r="L34" s="456">
        <v>3</v>
      </c>
      <c r="M34" s="274" t="s">
        <v>954</v>
      </c>
    </row>
    <row r="35" spans="1:13" ht="14.65" customHeight="1" x14ac:dyDescent="0.35">
      <c r="A35" s="457" t="s">
        <v>660</v>
      </c>
      <c r="B35" s="457" t="s">
        <v>776</v>
      </c>
      <c r="C35" s="458" t="s">
        <v>955</v>
      </c>
      <c r="D35" s="452" t="s">
        <v>716</v>
      </c>
      <c r="E35" s="452" t="s">
        <v>716</v>
      </c>
      <c r="F35" s="453">
        <v>999</v>
      </c>
      <c r="G35" s="453">
        <v>999</v>
      </c>
      <c r="H35" s="454" t="s">
        <v>672</v>
      </c>
      <c r="I35" s="455">
        <v>0.1</v>
      </c>
      <c r="J35" s="454" t="s">
        <v>673</v>
      </c>
      <c r="K35" s="454" t="s">
        <v>234</v>
      </c>
      <c r="L35" s="456">
        <v>3</v>
      </c>
      <c r="M35" s="274" t="s">
        <v>956</v>
      </c>
    </row>
    <row r="36" spans="1:13" ht="14.65" customHeight="1" x14ac:dyDescent="0.35">
      <c r="A36" s="459" t="s">
        <v>660</v>
      </c>
      <c r="B36" s="459" t="s">
        <v>777</v>
      </c>
      <c r="C36" s="460" t="s">
        <v>952</v>
      </c>
      <c r="D36" s="452" t="s">
        <v>723</v>
      </c>
      <c r="E36" s="452" t="s">
        <v>723</v>
      </c>
      <c r="F36" s="453">
        <v>999</v>
      </c>
      <c r="G36" s="453">
        <v>999</v>
      </c>
      <c r="H36" s="454" t="s">
        <v>672</v>
      </c>
      <c r="I36" s="455">
        <v>0.1</v>
      </c>
      <c r="J36" s="454" t="s">
        <v>673</v>
      </c>
      <c r="K36" s="454" t="s">
        <v>234</v>
      </c>
      <c r="L36" s="456">
        <v>3</v>
      </c>
      <c r="M36" s="274" t="s">
        <v>957</v>
      </c>
    </row>
    <row r="37" spans="1:13" ht="14.65" customHeight="1" x14ac:dyDescent="0.35">
      <c r="A37" s="459" t="s">
        <v>660</v>
      </c>
      <c r="B37" s="459" t="s">
        <v>777</v>
      </c>
      <c r="C37" s="460" t="s">
        <v>958</v>
      </c>
      <c r="D37" s="452" t="s">
        <v>715</v>
      </c>
      <c r="E37" s="452" t="s">
        <v>715</v>
      </c>
      <c r="F37" s="453">
        <v>999</v>
      </c>
      <c r="G37" s="453">
        <v>999</v>
      </c>
      <c r="H37" s="454" t="s">
        <v>672</v>
      </c>
      <c r="I37" s="455">
        <v>0.1</v>
      </c>
      <c r="J37" s="454" t="s">
        <v>673</v>
      </c>
      <c r="K37" s="454" t="s">
        <v>234</v>
      </c>
      <c r="L37" s="456">
        <v>3</v>
      </c>
      <c r="M37" s="274" t="s">
        <v>959</v>
      </c>
    </row>
    <row r="38" spans="1:13" ht="14.65" customHeight="1" x14ac:dyDescent="0.35">
      <c r="A38" s="461" t="s">
        <v>660</v>
      </c>
      <c r="B38" s="461" t="s">
        <v>778</v>
      </c>
      <c r="C38" s="462" t="s">
        <v>952</v>
      </c>
      <c r="D38" s="452" t="s">
        <v>723</v>
      </c>
      <c r="E38" s="452" t="s">
        <v>960</v>
      </c>
      <c r="F38" s="453">
        <v>1</v>
      </c>
      <c r="G38" s="453">
        <v>999</v>
      </c>
      <c r="H38" s="454" t="s">
        <v>672</v>
      </c>
      <c r="I38" s="455">
        <v>0.1</v>
      </c>
      <c r="J38" s="454" t="s">
        <v>673</v>
      </c>
      <c r="K38" s="454" t="s">
        <v>234</v>
      </c>
      <c r="L38" s="456">
        <v>3</v>
      </c>
      <c r="M38" s="274" t="s">
        <v>961</v>
      </c>
    </row>
    <row r="39" spans="1:13" ht="14.65" customHeight="1" x14ac:dyDescent="0.35">
      <c r="A39" s="461" t="s">
        <v>660</v>
      </c>
      <c r="B39" s="461" t="s">
        <v>778</v>
      </c>
      <c r="C39" s="462" t="s">
        <v>953</v>
      </c>
      <c r="D39" s="452" t="s">
        <v>659</v>
      </c>
      <c r="E39" s="452" t="s">
        <v>907</v>
      </c>
      <c r="F39" s="453">
        <v>1</v>
      </c>
      <c r="G39" s="453">
        <v>999</v>
      </c>
      <c r="H39" s="454" t="s">
        <v>672</v>
      </c>
      <c r="I39" s="455">
        <v>0.1</v>
      </c>
      <c r="J39" s="454" t="s">
        <v>673</v>
      </c>
      <c r="K39" s="454" t="s">
        <v>234</v>
      </c>
      <c r="L39" s="456">
        <v>3</v>
      </c>
      <c r="M39" s="274" t="s">
        <v>962</v>
      </c>
    </row>
    <row r="40" spans="1:13" ht="14.65" customHeight="1" x14ac:dyDescent="0.35">
      <c r="A40" s="461" t="s">
        <v>660</v>
      </c>
      <c r="B40" s="461" t="s">
        <v>778</v>
      </c>
      <c r="C40" s="462" t="s">
        <v>963</v>
      </c>
      <c r="D40" s="452" t="s">
        <v>658</v>
      </c>
      <c r="E40" s="452" t="s">
        <v>659</v>
      </c>
      <c r="F40" s="453">
        <v>999</v>
      </c>
      <c r="G40" s="453">
        <v>4</v>
      </c>
      <c r="H40" s="454" t="s">
        <v>672</v>
      </c>
      <c r="I40" s="455">
        <v>0.1</v>
      </c>
      <c r="J40" s="454" t="s">
        <v>673</v>
      </c>
      <c r="K40" s="454" t="s">
        <v>234</v>
      </c>
      <c r="L40" s="456">
        <v>3</v>
      </c>
      <c r="M40" s="464" t="s">
        <v>971</v>
      </c>
    </row>
    <row r="41" spans="1:13" ht="14.65" customHeight="1" x14ac:dyDescent="0.35">
      <c r="A41" s="461" t="s">
        <v>660</v>
      </c>
      <c r="B41" s="461" t="s">
        <v>778</v>
      </c>
      <c r="C41" s="462" t="s">
        <v>966</v>
      </c>
      <c r="D41" s="452" t="s">
        <v>967</v>
      </c>
      <c r="E41" s="452" t="s">
        <v>946</v>
      </c>
      <c r="F41" s="453">
        <v>999</v>
      </c>
      <c r="G41" s="453">
        <v>4</v>
      </c>
      <c r="H41" s="454" t="s">
        <v>672</v>
      </c>
      <c r="I41" s="455">
        <v>0.1</v>
      </c>
      <c r="J41" s="454" t="s">
        <v>673</v>
      </c>
      <c r="K41" s="454" t="s">
        <v>234</v>
      </c>
      <c r="L41" s="456">
        <v>3</v>
      </c>
      <c r="M41" s="464" t="s">
        <v>968</v>
      </c>
    </row>
    <row r="42" spans="1:13" ht="14.65" customHeight="1" x14ac:dyDescent="0.35">
      <c r="A42" s="461" t="s">
        <v>660</v>
      </c>
      <c r="B42" s="461" t="s">
        <v>778</v>
      </c>
      <c r="C42" s="462" t="s">
        <v>969</v>
      </c>
      <c r="D42" s="452" t="s">
        <v>970</v>
      </c>
      <c r="E42" s="452" t="s">
        <v>947</v>
      </c>
      <c r="F42" s="453">
        <v>999</v>
      </c>
      <c r="G42" s="453">
        <v>4</v>
      </c>
      <c r="H42" s="454" t="s">
        <v>672</v>
      </c>
      <c r="I42" s="455">
        <v>0.1</v>
      </c>
      <c r="J42" s="454" t="s">
        <v>673</v>
      </c>
      <c r="K42" s="454" t="s">
        <v>234</v>
      </c>
      <c r="L42" s="456">
        <v>3</v>
      </c>
      <c r="M42" s="464" t="s">
        <v>972</v>
      </c>
    </row>
    <row r="43" spans="1:13" ht="14.65" customHeight="1" x14ac:dyDescent="0.35">
      <c r="A43" s="461" t="s">
        <v>660</v>
      </c>
      <c r="B43" s="461" t="s">
        <v>779</v>
      </c>
      <c r="C43" s="462" t="s">
        <v>952</v>
      </c>
      <c r="D43" s="452" t="s">
        <v>723</v>
      </c>
      <c r="E43" s="452" t="s">
        <v>960</v>
      </c>
      <c r="F43" s="453">
        <v>1</v>
      </c>
      <c r="G43" s="453">
        <v>999</v>
      </c>
      <c r="H43" s="454" t="s">
        <v>672</v>
      </c>
      <c r="I43" s="455">
        <v>0.1</v>
      </c>
      <c r="J43" s="454" t="s">
        <v>673</v>
      </c>
      <c r="K43" s="454" t="s">
        <v>234</v>
      </c>
      <c r="L43" s="456">
        <v>3</v>
      </c>
      <c r="M43" s="464" t="s">
        <v>976</v>
      </c>
    </row>
    <row r="44" spans="1:13" ht="14.65" customHeight="1" x14ac:dyDescent="0.35">
      <c r="A44" s="461" t="s">
        <v>660</v>
      </c>
      <c r="B44" s="461" t="s">
        <v>779</v>
      </c>
      <c r="C44" s="462" t="s">
        <v>974</v>
      </c>
      <c r="D44" s="452" t="s">
        <v>657</v>
      </c>
      <c r="E44" s="452" t="s">
        <v>908</v>
      </c>
      <c r="F44" s="453">
        <v>1</v>
      </c>
      <c r="G44" s="453">
        <v>999</v>
      </c>
      <c r="H44" s="454" t="s">
        <v>672</v>
      </c>
      <c r="I44" s="455">
        <v>0.1</v>
      </c>
      <c r="J44" s="454" t="s">
        <v>673</v>
      </c>
      <c r="K44" s="454" t="s">
        <v>234</v>
      </c>
      <c r="L44" s="456">
        <v>3</v>
      </c>
      <c r="M44" s="464" t="s">
        <v>975</v>
      </c>
    </row>
    <row r="45" spans="1:13" ht="14.65" customHeight="1" x14ac:dyDescent="0.35">
      <c r="A45" s="461" t="s">
        <v>660</v>
      </c>
      <c r="B45" s="461" t="s">
        <v>779</v>
      </c>
      <c r="C45" s="462" t="s">
        <v>963</v>
      </c>
      <c r="D45" s="452" t="s">
        <v>658</v>
      </c>
      <c r="E45" s="452" t="s">
        <v>659</v>
      </c>
      <c r="F45" s="453">
        <v>999</v>
      </c>
      <c r="G45" s="453">
        <v>4</v>
      </c>
      <c r="H45" s="454" t="s">
        <v>672</v>
      </c>
      <c r="I45" s="455">
        <v>0.1</v>
      </c>
      <c r="J45" s="454" t="s">
        <v>673</v>
      </c>
      <c r="K45" s="454" t="s">
        <v>234</v>
      </c>
      <c r="L45" s="456">
        <v>3</v>
      </c>
      <c r="M45" s="464" t="s">
        <v>971</v>
      </c>
    </row>
    <row r="46" spans="1:13" ht="14.65" customHeight="1" x14ac:dyDescent="0.35">
      <c r="A46" s="461" t="s">
        <v>660</v>
      </c>
      <c r="B46" s="461" t="s">
        <v>779</v>
      </c>
      <c r="C46" s="462" t="s">
        <v>966</v>
      </c>
      <c r="D46" s="452" t="s">
        <v>967</v>
      </c>
      <c r="E46" s="452" t="s">
        <v>946</v>
      </c>
      <c r="F46" s="453">
        <v>999</v>
      </c>
      <c r="G46" s="453">
        <v>4</v>
      </c>
      <c r="H46" s="454" t="s">
        <v>672</v>
      </c>
      <c r="I46" s="455">
        <v>0.1</v>
      </c>
      <c r="J46" s="454" t="s">
        <v>673</v>
      </c>
      <c r="K46" s="454" t="s">
        <v>234</v>
      </c>
      <c r="L46" s="456">
        <v>3</v>
      </c>
      <c r="M46" s="464" t="s">
        <v>973</v>
      </c>
    </row>
    <row r="47" spans="1:13" ht="14.65" customHeight="1" x14ac:dyDescent="0.35">
      <c r="A47" s="461" t="s">
        <v>660</v>
      </c>
      <c r="B47" s="461" t="s">
        <v>779</v>
      </c>
      <c r="C47" s="462" t="s">
        <v>969</v>
      </c>
      <c r="D47" s="452" t="s">
        <v>970</v>
      </c>
      <c r="E47" s="452" t="s">
        <v>947</v>
      </c>
      <c r="F47" s="453">
        <v>999</v>
      </c>
      <c r="G47" s="453">
        <v>4</v>
      </c>
      <c r="H47" s="454" t="s">
        <v>672</v>
      </c>
      <c r="I47" s="455">
        <v>0.1</v>
      </c>
      <c r="J47" s="454" t="s">
        <v>673</v>
      </c>
      <c r="K47" s="454" t="s">
        <v>234</v>
      </c>
      <c r="L47" s="456">
        <v>3</v>
      </c>
      <c r="M47" s="464" t="s">
        <v>972</v>
      </c>
    </row>
    <row r="48" spans="1:13" s="227" customFormat="1" ht="78.650000000000006" customHeight="1" x14ac:dyDescent="0.35">
      <c r="B48" s="228"/>
      <c r="C48" s="229"/>
      <c r="D48" s="228"/>
      <c r="E48" s="228"/>
      <c r="F48" s="793" t="s">
        <v>675</v>
      </c>
      <c r="G48" s="793"/>
      <c r="H48" s="230" t="s">
        <v>676</v>
      </c>
      <c r="I48" s="231" t="s">
        <v>677</v>
      </c>
      <c r="J48" s="232" t="s">
        <v>678</v>
      </c>
      <c r="K48" s="232"/>
      <c r="L48" s="230" t="s">
        <v>679</v>
      </c>
      <c r="M48" s="233"/>
    </row>
    <row r="49" spans="1:13" ht="14.65" customHeight="1" x14ac:dyDescent="0.35">
      <c r="A49" s="296" t="s">
        <v>660</v>
      </c>
      <c r="B49" s="297" t="s">
        <v>781</v>
      </c>
      <c r="C49" s="298" t="s">
        <v>751</v>
      </c>
      <c r="D49" s="269" t="s">
        <v>881</v>
      </c>
      <c r="E49" s="269" t="s">
        <v>881</v>
      </c>
      <c r="F49" s="270">
        <v>999</v>
      </c>
      <c r="G49" s="270">
        <v>999</v>
      </c>
      <c r="H49" s="271" t="s">
        <v>672</v>
      </c>
      <c r="I49" s="272">
        <v>0.1</v>
      </c>
      <c r="J49" s="271" t="s">
        <v>673</v>
      </c>
      <c r="K49" s="271" t="s">
        <v>234</v>
      </c>
      <c r="L49" s="273">
        <v>3</v>
      </c>
      <c r="M49" s="274" t="s">
        <v>882</v>
      </c>
    </row>
    <row r="50" spans="1:13" x14ac:dyDescent="0.35">
      <c r="A50" s="234" t="s">
        <v>346</v>
      </c>
      <c r="B50" s="235"/>
      <c r="C50" s="236"/>
      <c r="D50" s="236"/>
      <c r="E50" s="236"/>
      <c r="F50" s="236"/>
      <c r="G50" s="236"/>
      <c r="H50" s="236"/>
      <c r="I50" s="236"/>
      <c r="J50" s="236"/>
      <c r="K50" s="236"/>
      <c r="L50" s="236"/>
      <c r="M50" s="236"/>
    </row>
    <row r="51" spans="1:13" x14ac:dyDescent="0.35">
      <c r="A51" s="226" t="s">
        <v>680</v>
      </c>
      <c r="C51" s="225"/>
      <c r="D51" s="225"/>
      <c r="E51" s="225"/>
      <c r="F51" s="225"/>
      <c r="G51" s="225"/>
      <c r="H51" s="225"/>
      <c r="I51" s="225"/>
      <c r="J51" s="225"/>
      <c r="K51" s="225"/>
      <c r="L51" s="225"/>
      <c r="M51" s="225"/>
    </row>
    <row r="52" spans="1:13" x14ac:dyDescent="0.35">
      <c r="A52" s="237" t="s">
        <v>681</v>
      </c>
      <c r="C52" s="225"/>
      <c r="D52" s="225"/>
      <c r="E52" s="225"/>
      <c r="F52" s="225"/>
      <c r="G52" s="225"/>
      <c r="H52" s="225"/>
      <c r="I52" s="225"/>
      <c r="J52" s="225"/>
      <c r="K52" s="225"/>
      <c r="L52" s="225"/>
      <c r="M52" s="225"/>
    </row>
    <row r="53" spans="1:13" x14ac:dyDescent="0.35">
      <c r="A53" s="237" t="s">
        <v>682</v>
      </c>
      <c r="C53" s="225"/>
      <c r="D53" s="225"/>
      <c r="E53" s="225"/>
      <c r="F53" s="225"/>
      <c r="G53" s="225"/>
      <c r="H53" s="225"/>
      <c r="I53" s="225"/>
      <c r="J53" s="225"/>
      <c r="K53" s="225"/>
      <c r="L53" s="225"/>
      <c r="M53" s="225"/>
    </row>
    <row r="54" spans="1:13" x14ac:dyDescent="0.35">
      <c r="A54" s="237" t="s">
        <v>683</v>
      </c>
      <c r="C54" s="225"/>
      <c r="D54" s="225"/>
      <c r="E54" s="225"/>
      <c r="F54" s="225"/>
      <c r="G54" s="225"/>
      <c r="H54" s="225"/>
      <c r="I54" s="225"/>
      <c r="J54" s="225"/>
      <c r="K54" s="225"/>
      <c r="L54" s="225"/>
      <c r="M54" s="225"/>
    </row>
    <row r="55" spans="1:13" x14ac:dyDescent="0.35">
      <c r="A55" s="237"/>
      <c r="C55" s="225"/>
      <c r="D55" s="225"/>
      <c r="E55" s="225"/>
      <c r="F55" s="225"/>
      <c r="G55" s="225"/>
      <c r="H55" s="225"/>
      <c r="I55" s="225"/>
      <c r="J55" s="225"/>
      <c r="K55" s="225"/>
      <c r="L55" s="225"/>
      <c r="M55" s="225"/>
    </row>
    <row r="56" spans="1:13" x14ac:dyDescent="0.35">
      <c r="A56" s="237"/>
      <c r="C56" s="225"/>
      <c r="D56" s="225"/>
      <c r="E56" s="225"/>
      <c r="F56" s="225"/>
      <c r="G56" s="225"/>
      <c r="H56" s="225"/>
      <c r="I56" s="225"/>
      <c r="J56" s="225"/>
      <c r="K56" s="225"/>
      <c r="L56" s="225"/>
      <c r="M56" s="225"/>
    </row>
    <row r="57" spans="1:13" x14ac:dyDescent="0.35">
      <c r="A57" s="234" t="s">
        <v>684</v>
      </c>
      <c r="B57" s="235"/>
      <c r="C57" s="236"/>
      <c r="D57" s="236"/>
      <c r="E57" s="236"/>
      <c r="F57" s="236"/>
      <c r="G57" s="236"/>
      <c r="H57" s="236"/>
      <c r="I57" s="236"/>
      <c r="J57" s="236"/>
      <c r="K57" s="236"/>
      <c r="L57" s="236"/>
      <c r="M57" s="236"/>
    </row>
    <row r="58" spans="1:13" x14ac:dyDescent="0.35">
      <c r="A58" s="238" t="s">
        <v>343</v>
      </c>
      <c r="C58" s="226" t="s">
        <v>685</v>
      </c>
      <c r="E58" s="225"/>
      <c r="F58" s="225"/>
      <c r="G58" s="225"/>
      <c r="H58" s="225"/>
      <c r="I58" s="225"/>
      <c r="J58" s="225"/>
      <c r="K58" s="225"/>
      <c r="L58" s="225"/>
      <c r="M58" s="225"/>
    </row>
    <row r="59" spans="1:13" x14ac:dyDescent="0.35">
      <c r="A59" s="238" t="s">
        <v>661</v>
      </c>
      <c r="C59" s="226" t="s">
        <v>686</v>
      </c>
      <c r="E59" s="225"/>
      <c r="F59" s="225"/>
      <c r="G59" s="225"/>
      <c r="H59" s="225"/>
      <c r="I59" s="225"/>
      <c r="J59" s="225"/>
      <c r="K59" s="225"/>
      <c r="L59" s="225"/>
      <c r="M59" s="225"/>
    </row>
    <row r="60" spans="1:13" x14ac:dyDescent="0.35">
      <c r="A60" s="238" t="s">
        <v>687</v>
      </c>
      <c r="C60" s="226"/>
      <c r="E60" s="225"/>
      <c r="F60" s="225"/>
      <c r="G60" s="225"/>
      <c r="H60" s="225"/>
      <c r="I60" s="225"/>
      <c r="J60" s="225"/>
      <c r="K60" s="225"/>
      <c r="L60" s="225"/>
      <c r="M60" s="225"/>
    </row>
    <row r="61" spans="1:13" x14ac:dyDescent="0.35">
      <c r="A61" s="238" t="s">
        <v>688</v>
      </c>
      <c r="C61" s="226"/>
      <c r="E61" s="225"/>
      <c r="F61" s="225"/>
      <c r="G61" s="225"/>
      <c r="H61" s="225"/>
      <c r="I61" s="225"/>
      <c r="J61" s="225"/>
      <c r="K61" s="225"/>
      <c r="L61" s="225"/>
      <c r="M61" s="225"/>
    </row>
    <row r="62" spans="1:13" x14ac:dyDescent="0.35">
      <c r="A62" s="238" t="s">
        <v>664</v>
      </c>
      <c r="C62" s="226"/>
      <c r="E62" s="225"/>
      <c r="F62" s="225"/>
      <c r="G62" s="225"/>
      <c r="H62" s="225"/>
      <c r="I62" s="225"/>
      <c r="J62" s="225"/>
      <c r="K62" s="225"/>
      <c r="L62" s="225"/>
      <c r="M62" s="225"/>
    </row>
    <row r="63" spans="1:13" x14ac:dyDescent="0.35">
      <c r="A63" s="238" t="s">
        <v>665</v>
      </c>
      <c r="C63" s="226"/>
      <c r="E63" s="225"/>
      <c r="F63" s="225"/>
      <c r="G63" s="225"/>
      <c r="H63" s="225"/>
      <c r="I63" s="225"/>
      <c r="J63" s="225"/>
      <c r="K63" s="225"/>
      <c r="L63" s="225"/>
      <c r="M63" s="225"/>
    </row>
    <row r="64" spans="1:13" x14ac:dyDescent="0.35">
      <c r="A64" s="238" t="s">
        <v>666</v>
      </c>
      <c r="C64" s="226"/>
      <c r="E64" s="225"/>
      <c r="F64" s="225"/>
      <c r="G64" s="225"/>
      <c r="H64" s="225"/>
      <c r="I64" s="225"/>
      <c r="J64" s="225"/>
      <c r="K64" s="225"/>
      <c r="L64" s="225"/>
      <c r="M64" s="225"/>
    </row>
    <row r="65" spans="1:13" x14ac:dyDescent="0.35">
      <c r="A65" s="238" t="s">
        <v>689</v>
      </c>
      <c r="C65" s="226"/>
      <c r="E65" s="225"/>
      <c r="F65" s="225"/>
      <c r="G65" s="225"/>
      <c r="H65" s="225"/>
      <c r="I65" s="225"/>
      <c r="J65" s="225"/>
      <c r="K65" s="225"/>
      <c r="L65" s="225"/>
      <c r="M65" s="225"/>
    </row>
    <row r="66" spans="1:13" x14ac:dyDescent="0.35">
      <c r="A66" s="238" t="s">
        <v>668</v>
      </c>
      <c r="C66" s="226"/>
      <c r="E66" s="225"/>
      <c r="F66" s="225"/>
      <c r="G66" s="225"/>
      <c r="H66" s="225"/>
      <c r="I66" s="225"/>
      <c r="J66" s="225"/>
      <c r="K66" s="225"/>
      <c r="L66" s="225"/>
      <c r="M66" s="225"/>
    </row>
    <row r="67" spans="1:13" x14ac:dyDescent="0.35">
      <c r="A67" s="239" t="s">
        <v>671</v>
      </c>
      <c r="C67" s="226" t="s">
        <v>690</v>
      </c>
      <c r="E67" s="225"/>
      <c r="F67" s="225"/>
      <c r="G67" s="225"/>
      <c r="H67" s="225"/>
      <c r="I67" s="225"/>
      <c r="J67" s="225"/>
      <c r="K67" s="225"/>
      <c r="L67" s="225"/>
      <c r="M67" s="225"/>
    </row>
    <row r="68" spans="1:13" x14ac:dyDescent="0.35">
      <c r="A68" s="226"/>
      <c r="C68" s="225"/>
      <c r="D68" s="226"/>
      <c r="E68" s="225"/>
      <c r="F68" s="225"/>
      <c r="G68" s="225"/>
      <c r="H68" s="225"/>
      <c r="I68" s="225"/>
      <c r="J68" s="225"/>
      <c r="K68" s="225"/>
      <c r="L68" s="225"/>
      <c r="M68" s="225"/>
    </row>
    <row r="69" spans="1:13" x14ac:dyDescent="0.35">
      <c r="A69" s="226"/>
      <c r="C69" s="225"/>
      <c r="D69" s="226"/>
      <c r="E69" s="225"/>
      <c r="F69" s="225"/>
      <c r="G69" s="225"/>
      <c r="H69" s="225"/>
      <c r="I69" s="225"/>
      <c r="J69" s="225"/>
      <c r="K69" s="225"/>
      <c r="L69" s="225"/>
      <c r="M69" s="225"/>
    </row>
    <row r="70" spans="1:13" x14ac:dyDescent="0.35">
      <c r="A70" s="226"/>
      <c r="C70" s="225"/>
      <c r="D70" s="226"/>
      <c r="E70" s="225"/>
      <c r="F70" s="225"/>
      <c r="G70" s="225"/>
      <c r="H70" s="225"/>
      <c r="I70" s="225"/>
      <c r="J70" s="225"/>
      <c r="K70" s="225"/>
      <c r="L70" s="225"/>
      <c r="M70" s="225"/>
    </row>
    <row r="71" spans="1:13" x14ac:dyDescent="0.35">
      <c r="A71" s="226"/>
      <c r="C71" s="225"/>
      <c r="D71" s="225"/>
      <c r="E71" s="225"/>
      <c r="F71" s="225"/>
      <c r="G71" s="225"/>
      <c r="H71" s="225"/>
      <c r="I71" s="225"/>
      <c r="J71" s="225"/>
      <c r="K71" s="225"/>
      <c r="L71" s="225"/>
      <c r="M71" s="225"/>
    </row>
    <row r="72" spans="1:13" x14ac:dyDescent="0.35">
      <c r="A72" s="226"/>
      <c r="C72" s="225"/>
      <c r="D72" s="225"/>
      <c r="E72" s="225"/>
      <c r="F72" s="225"/>
      <c r="G72" s="225"/>
      <c r="H72" s="225"/>
      <c r="I72" s="225"/>
      <c r="J72" s="225"/>
      <c r="K72" s="225"/>
      <c r="L72" s="225"/>
      <c r="M72" s="225"/>
    </row>
    <row r="146" spans="4:4" x14ac:dyDescent="0.35">
      <c r="D146" s="214" t="e">
        <f>SUM(Summations!B3º)</f>
        <v>#NAME?</v>
      </c>
    </row>
  </sheetData>
  <sheetProtection algorithmName="SHA-512" hashValue="wfhfou2pKH+6T2iTikf8rxgrLg4kpUCHix/nWhXk71IKxUfXhDODGq/pPdenbV+WxYKCvPLI87K0qkQI09jZhg==" saltValue="/onI7ooxNVOCvLX++s0YXA==" spinCount="100000" sheet="1" selectLockedCells="1"/>
  <mergeCells count="1">
    <mergeCell ref="F48:G4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B381D9"/>
  </sheetPr>
  <dimension ref="A1:F12"/>
  <sheetViews>
    <sheetView workbookViewId="0"/>
  </sheetViews>
  <sheetFormatPr defaultRowHeight="14.5" x14ac:dyDescent="0.35"/>
  <sheetData>
    <row r="1" spans="1:6" x14ac:dyDescent="0.35">
      <c r="A1" s="244" t="s">
        <v>650</v>
      </c>
      <c r="B1" s="244" t="s">
        <v>343</v>
      </c>
      <c r="C1" s="244" t="s">
        <v>696</v>
      </c>
      <c r="D1" s="244" t="s">
        <v>697</v>
      </c>
      <c r="E1" s="244" t="s">
        <v>698</v>
      </c>
      <c r="F1" s="244" t="s">
        <v>699</v>
      </c>
    </row>
    <row r="2" spans="1:6" x14ac:dyDescent="0.35">
      <c r="A2" s="215" t="s">
        <v>660</v>
      </c>
      <c r="B2" s="277" t="s">
        <v>771</v>
      </c>
      <c r="C2" s="277" t="s">
        <v>658</v>
      </c>
      <c r="D2" s="277" t="s">
        <v>909</v>
      </c>
      <c r="E2" s="215">
        <v>1</v>
      </c>
      <c r="F2" s="215">
        <v>4</v>
      </c>
    </row>
    <row r="3" spans="1:6" x14ac:dyDescent="0.35">
      <c r="A3" s="215" t="s">
        <v>660</v>
      </c>
      <c r="B3" s="277" t="s">
        <v>780</v>
      </c>
      <c r="C3" s="277" t="s">
        <v>658</v>
      </c>
      <c r="D3" s="277" t="s">
        <v>910</v>
      </c>
      <c r="E3" s="215">
        <v>1</v>
      </c>
      <c r="F3" s="215">
        <v>4</v>
      </c>
    </row>
    <row r="4" spans="1:6" x14ac:dyDescent="0.35">
      <c r="A4" s="215" t="s">
        <v>660</v>
      </c>
      <c r="B4" s="277" t="s">
        <v>772</v>
      </c>
      <c r="C4" s="277" t="s">
        <v>658</v>
      </c>
      <c r="D4" s="277" t="s">
        <v>910</v>
      </c>
      <c r="E4" s="215">
        <v>1</v>
      </c>
      <c r="F4" s="215">
        <v>4</v>
      </c>
    </row>
    <row r="5" spans="1:6" x14ac:dyDescent="0.35">
      <c r="A5" s="215" t="s">
        <v>660</v>
      </c>
      <c r="B5" s="277" t="s">
        <v>773</v>
      </c>
      <c r="C5" s="277" t="s">
        <v>658</v>
      </c>
      <c r="D5" s="277" t="s">
        <v>933</v>
      </c>
      <c r="E5" s="215">
        <v>1</v>
      </c>
      <c r="F5" s="215">
        <v>4</v>
      </c>
    </row>
    <row r="6" spans="1:6" x14ac:dyDescent="0.35">
      <c r="A6" s="215" t="s">
        <v>660</v>
      </c>
      <c r="B6" s="277" t="s">
        <v>781</v>
      </c>
      <c r="C6" s="277" t="s">
        <v>658</v>
      </c>
      <c r="D6" s="277" t="s">
        <v>949</v>
      </c>
      <c r="E6" s="215">
        <v>1</v>
      </c>
      <c r="F6" s="215">
        <v>999</v>
      </c>
    </row>
    <row r="7" spans="1:6" x14ac:dyDescent="0.35">
      <c r="A7" s="215" t="s">
        <v>660</v>
      </c>
      <c r="B7" s="277" t="s">
        <v>781</v>
      </c>
      <c r="C7" s="277" t="s">
        <v>766</v>
      </c>
      <c r="D7" s="277" t="s">
        <v>935</v>
      </c>
      <c r="E7" s="215">
        <v>1</v>
      </c>
      <c r="F7" s="215">
        <v>999</v>
      </c>
    </row>
    <row r="8" spans="1:6" x14ac:dyDescent="0.35">
      <c r="A8" s="215" t="s">
        <v>660</v>
      </c>
      <c r="B8" s="277" t="s">
        <v>775</v>
      </c>
      <c r="C8" s="277" t="s">
        <v>905</v>
      </c>
      <c r="D8" s="277" t="s">
        <v>906</v>
      </c>
      <c r="E8" s="215">
        <v>1</v>
      </c>
      <c r="F8" s="215">
        <v>4</v>
      </c>
    </row>
    <row r="9" spans="1:6" x14ac:dyDescent="0.35">
      <c r="A9" s="215" t="s">
        <v>660</v>
      </c>
      <c r="B9" s="277" t="s">
        <v>776</v>
      </c>
      <c r="C9" s="277" t="s">
        <v>658</v>
      </c>
      <c r="D9" s="277" t="s">
        <v>716</v>
      </c>
      <c r="E9" s="215">
        <v>1</v>
      </c>
      <c r="F9" s="215">
        <v>4</v>
      </c>
    </row>
    <row r="10" spans="1:6" x14ac:dyDescent="0.35">
      <c r="A10" s="215" t="s">
        <v>660</v>
      </c>
      <c r="B10" s="277" t="s">
        <v>777</v>
      </c>
      <c r="C10" s="277" t="s">
        <v>658</v>
      </c>
      <c r="D10" s="277" t="s">
        <v>715</v>
      </c>
      <c r="E10" s="215">
        <v>1</v>
      </c>
      <c r="F10" s="215">
        <v>4</v>
      </c>
    </row>
    <row r="11" spans="1:6" x14ac:dyDescent="0.35">
      <c r="A11" s="215" t="s">
        <v>660</v>
      </c>
      <c r="B11" s="277" t="s">
        <v>778</v>
      </c>
      <c r="C11" s="277" t="s">
        <v>658</v>
      </c>
      <c r="D11" s="277" t="s">
        <v>907</v>
      </c>
      <c r="E11" s="215">
        <v>1</v>
      </c>
      <c r="F11" s="215">
        <v>4</v>
      </c>
    </row>
    <row r="12" spans="1:6" x14ac:dyDescent="0.35">
      <c r="A12" s="215" t="s">
        <v>660</v>
      </c>
      <c r="B12" s="277" t="s">
        <v>779</v>
      </c>
      <c r="C12" s="277" t="s">
        <v>658</v>
      </c>
      <c r="D12" s="277" t="s">
        <v>908</v>
      </c>
      <c r="E12" s="215">
        <v>1</v>
      </c>
      <c r="F12" s="215">
        <v>4</v>
      </c>
    </row>
  </sheetData>
  <sheetProtection algorithmName="SHA-512" hashValue="fZy83rEpMpzzVA9dmB3Bc63YhhFQrzCedDz4qZrEPRWRpG9K4V2umGLgNs7U3gLz4eBR1ivAnD2oxb1L/73S7g==" saltValue="e2eTZzhlSA/zC9qVSS7oCA=="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tabColor rgb="FFB381D9"/>
  </sheetPr>
  <dimension ref="A1:O25"/>
  <sheetViews>
    <sheetView workbookViewId="0"/>
  </sheetViews>
  <sheetFormatPr defaultRowHeight="14.5" x14ac:dyDescent="0.35"/>
  <cols>
    <col min="2" max="6" width="9.26953125"/>
  </cols>
  <sheetData>
    <row r="1" spans="1:15" ht="29" x14ac:dyDescent="0.35">
      <c r="A1" s="388" t="s">
        <v>650</v>
      </c>
      <c r="B1" s="388" t="s">
        <v>652</v>
      </c>
      <c r="C1" s="388" t="s">
        <v>653</v>
      </c>
      <c r="D1" s="388" t="s">
        <v>654</v>
      </c>
      <c r="E1" s="388" t="s">
        <v>655</v>
      </c>
      <c r="F1" s="388" t="s">
        <v>656</v>
      </c>
    </row>
    <row r="2" spans="1:15" x14ac:dyDescent="0.35">
      <c r="A2" s="447" t="s">
        <v>925</v>
      </c>
      <c r="B2" s="447" t="s">
        <v>771</v>
      </c>
      <c r="C2" s="448" t="s">
        <v>657</v>
      </c>
      <c r="D2" s="448" t="s">
        <v>909</v>
      </c>
      <c r="E2" s="449">
        <v>1</v>
      </c>
      <c r="F2" s="449">
        <v>999</v>
      </c>
      <c r="L2" s="1"/>
      <c r="M2" s="1"/>
      <c r="N2" s="1"/>
      <c r="O2" s="1"/>
    </row>
    <row r="3" spans="1:15" x14ac:dyDescent="0.35">
      <c r="A3" s="447" t="s">
        <v>925</v>
      </c>
      <c r="B3" s="447" t="s">
        <v>780</v>
      </c>
      <c r="C3" s="448" t="s">
        <v>715</v>
      </c>
      <c r="D3" s="448" t="s">
        <v>910</v>
      </c>
      <c r="E3" s="449">
        <v>1</v>
      </c>
      <c r="F3" s="449">
        <v>999</v>
      </c>
      <c r="L3" s="1"/>
      <c r="M3" s="1"/>
      <c r="N3" s="1"/>
      <c r="O3" s="1"/>
    </row>
    <row r="4" spans="1:15" x14ac:dyDescent="0.35">
      <c r="A4" s="447" t="s">
        <v>925</v>
      </c>
      <c r="B4" s="447" t="s">
        <v>772</v>
      </c>
      <c r="C4" s="448" t="s">
        <v>715</v>
      </c>
      <c r="D4" s="448" t="s">
        <v>910</v>
      </c>
      <c r="E4" s="449">
        <v>1</v>
      </c>
      <c r="F4" s="449">
        <v>999</v>
      </c>
    </row>
    <row r="5" spans="1:15" x14ac:dyDescent="0.35">
      <c r="A5" s="447" t="s">
        <v>925</v>
      </c>
      <c r="B5" s="447" t="s">
        <v>773</v>
      </c>
      <c r="C5" s="449" t="s">
        <v>716</v>
      </c>
      <c r="D5" s="449" t="s">
        <v>933</v>
      </c>
      <c r="E5" s="449">
        <v>1</v>
      </c>
      <c r="F5" s="449">
        <v>999</v>
      </c>
      <c r="N5" s="1"/>
    </row>
    <row r="6" spans="1:15" x14ac:dyDescent="0.35">
      <c r="A6" s="447" t="s">
        <v>925</v>
      </c>
      <c r="B6" s="447" t="s">
        <v>781</v>
      </c>
      <c r="C6" s="449" t="s">
        <v>658</v>
      </c>
      <c r="D6" s="449" t="s">
        <v>730</v>
      </c>
      <c r="E6" s="449">
        <v>2</v>
      </c>
      <c r="F6" s="449">
        <v>999</v>
      </c>
    </row>
    <row r="7" spans="1:15" x14ac:dyDescent="0.35">
      <c r="A7" s="447" t="s">
        <v>925</v>
      </c>
      <c r="B7" s="447" t="s">
        <v>781</v>
      </c>
      <c r="C7" s="449" t="s">
        <v>707</v>
      </c>
      <c r="D7" s="449" t="s">
        <v>735</v>
      </c>
      <c r="E7" s="449">
        <v>3</v>
      </c>
      <c r="F7" s="449">
        <v>999</v>
      </c>
      <c r="N7" s="2"/>
    </row>
    <row r="8" spans="1:15" x14ac:dyDescent="0.35">
      <c r="A8" s="447" t="s">
        <v>925</v>
      </c>
      <c r="B8" s="447" t="s">
        <v>781</v>
      </c>
      <c r="C8" s="449" t="s">
        <v>738</v>
      </c>
      <c r="D8" s="449" t="s">
        <v>741</v>
      </c>
      <c r="E8" s="449">
        <v>1</v>
      </c>
      <c r="F8" s="449">
        <v>999</v>
      </c>
    </row>
    <row r="9" spans="1:15" x14ac:dyDescent="0.35">
      <c r="A9" s="447" t="s">
        <v>925</v>
      </c>
      <c r="B9" s="447" t="s">
        <v>781</v>
      </c>
      <c r="C9" s="449" t="s">
        <v>743</v>
      </c>
      <c r="D9" s="449" t="s">
        <v>743</v>
      </c>
      <c r="E9" s="449">
        <v>1</v>
      </c>
      <c r="F9" s="449">
        <v>999</v>
      </c>
    </row>
    <row r="10" spans="1:15" x14ac:dyDescent="0.35">
      <c r="A10" s="447" t="s">
        <v>925</v>
      </c>
      <c r="B10" s="447" t="s">
        <v>781</v>
      </c>
      <c r="C10" s="449" t="s">
        <v>747</v>
      </c>
      <c r="D10" s="449" t="s">
        <v>942</v>
      </c>
      <c r="E10" s="449">
        <v>2</v>
      </c>
      <c r="F10" s="449">
        <v>999</v>
      </c>
    </row>
    <row r="11" spans="1:15" x14ac:dyDescent="0.35">
      <c r="A11" s="447" t="s">
        <v>925</v>
      </c>
      <c r="B11" s="447" t="s">
        <v>781</v>
      </c>
      <c r="C11" s="449" t="s">
        <v>752</v>
      </c>
      <c r="D11" s="449" t="s">
        <v>756</v>
      </c>
      <c r="E11" s="449">
        <v>2</v>
      </c>
      <c r="F11" s="449">
        <v>999</v>
      </c>
    </row>
    <row r="12" spans="1:15" x14ac:dyDescent="0.35">
      <c r="A12" s="447" t="s">
        <v>925</v>
      </c>
      <c r="B12" s="447" t="s">
        <v>781</v>
      </c>
      <c r="C12" s="449" t="s">
        <v>759</v>
      </c>
      <c r="D12" s="449" t="s">
        <v>759</v>
      </c>
      <c r="E12" s="449">
        <v>1</v>
      </c>
      <c r="F12" s="449">
        <v>999</v>
      </c>
    </row>
    <row r="13" spans="1:15" x14ac:dyDescent="0.35">
      <c r="A13" s="447" t="s">
        <v>925</v>
      </c>
      <c r="B13" s="447" t="s">
        <v>781</v>
      </c>
      <c r="C13" s="449" t="s">
        <v>943</v>
      </c>
      <c r="D13" s="449" t="s">
        <v>764</v>
      </c>
      <c r="E13" s="449">
        <v>1</v>
      </c>
      <c r="F13" s="449">
        <v>999</v>
      </c>
    </row>
    <row r="14" spans="1:15" x14ac:dyDescent="0.35">
      <c r="A14" s="447" t="s">
        <v>925</v>
      </c>
      <c r="B14" s="447" t="s">
        <v>781</v>
      </c>
      <c r="C14" s="449" t="s">
        <v>766</v>
      </c>
      <c r="D14" s="449" t="s">
        <v>767</v>
      </c>
      <c r="E14" s="449">
        <v>3</v>
      </c>
      <c r="F14" s="449">
        <v>999</v>
      </c>
    </row>
    <row r="15" spans="1:15" x14ac:dyDescent="0.35">
      <c r="A15" s="447" t="s">
        <v>925</v>
      </c>
      <c r="B15" s="447" t="s">
        <v>775</v>
      </c>
      <c r="C15" s="449" t="s">
        <v>905</v>
      </c>
      <c r="D15" s="449" t="s">
        <v>944</v>
      </c>
      <c r="E15" s="449">
        <v>1</v>
      </c>
      <c r="F15" s="449">
        <v>4</v>
      </c>
    </row>
    <row r="16" spans="1:15" x14ac:dyDescent="0.35">
      <c r="A16" s="447" t="s">
        <v>925</v>
      </c>
      <c r="B16" s="447" t="s">
        <v>775</v>
      </c>
      <c r="C16" s="448" t="s">
        <v>945</v>
      </c>
      <c r="D16" s="448" t="s">
        <v>945</v>
      </c>
      <c r="E16" s="449">
        <v>1</v>
      </c>
      <c r="F16" s="449">
        <v>999</v>
      </c>
    </row>
    <row r="17" spans="1:6" x14ac:dyDescent="0.35">
      <c r="A17" s="447" t="s">
        <v>925</v>
      </c>
      <c r="B17" s="447" t="s">
        <v>776</v>
      </c>
      <c r="C17" s="448" t="s">
        <v>723</v>
      </c>
      <c r="D17" s="448" t="s">
        <v>659</v>
      </c>
      <c r="E17" s="449">
        <v>1</v>
      </c>
      <c r="F17" s="449">
        <v>8</v>
      </c>
    </row>
    <row r="18" spans="1:6" x14ac:dyDescent="0.35">
      <c r="A18" s="447" t="s">
        <v>925</v>
      </c>
      <c r="B18" s="447" t="s">
        <v>776</v>
      </c>
      <c r="C18" s="448" t="s">
        <v>716</v>
      </c>
      <c r="D18" s="448" t="s">
        <v>716</v>
      </c>
      <c r="E18" s="449">
        <v>1</v>
      </c>
      <c r="F18" s="449">
        <v>999</v>
      </c>
    </row>
    <row r="19" spans="1:6" x14ac:dyDescent="0.35">
      <c r="A19" s="447" t="s">
        <v>925</v>
      </c>
      <c r="B19" s="447" t="s">
        <v>777</v>
      </c>
      <c r="C19" s="448" t="s">
        <v>723</v>
      </c>
      <c r="D19" s="448" t="s">
        <v>715</v>
      </c>
      <c r="E19" s="449">
        <v>1</v>
      </c>
      <c r="F19" s="449">
        <v>16</v>
      </c>
    </row>
    <row r="20" spans="1:6" x14ac:dyDescent="0.35">
      <c r="A20" s="447" t="s">
        <v>925</v>
      </c>
      <c r="B20" s="447" t="s">
        <v>778</v>
      </c>
      <c r="C20" s="448" t="s">
        <v>723</v>
      </c>
      <c r="D20" s="448" t="s">
        <v>946</v>
      </c>
      <c r="E20" s="449">
        <v>1</v>
      </c>
      <c r="F20" s="449">
        <v>8</v>
      </c>
    </row>
    <row r="21" spans="1:6" x14ac:dyDescent="0.35">
      <c r="A21" s="447" t="s">
        <v>925</v>
      </c>
      <c r="B21" s="447" t="s">
        <v>778</v>
      </c>
      <c r="C21" s="448" t="s">
        <v>724</v>
      </c>
      <c r="D21" s="448" t="s">
        <v>947</v>
      </c>
      <c r="E21" s="449">
        <v>1</v>
      </c>
      <c r="F21" s="449">
        <v>8</v>
      </c>
    </row>
    <row r="22" spans="1:6" x14ac:dyDescent="0.35">
      <c r="A22" s="447" t="s">
        <v>925</v>
      </c>
      <c r="B22" s="447" t="s">
        <v>779</v>
      </c>
      <c r="C22" s="448" t="s">
        <v>723</v>
      </c>
      <c r="D22" s="448" t="s">
        <v>948</v>
      </c>
      <c r="E22" s="449">
        <v>1</v>
      </c>
      <c r="F22" s="449">
        <v>12</v>
      </c>
    </row>
    <row r="23" spans="1:6" x14ac:dyDescent="0.35">
      <c r="A23" s="447" t="s">
        <v>925</v>
      </c>
      <c r="B23" s="447" t="s">
        <v>779</v>
      </c>
      <c r="C23" s="448" t="s">
        <v>724</v>
      </c>
      <c r="D23" s="448" t="s">
        <v>909</v>
      </c>
      <c r="E23" s="449">
        <v>1</v>
      </c>
      <c r="F23" s="449">
        <v>12</v>
      </c>
    </row>
    <row r="24" spans="1:6" x14ac:dyDescent="0.35">
      <c r="A24" s="447"/>
    </row>
    <row r="25" spans="1:6" x14ac:dyDescent="0.35">
      <c r="A25" s="447"/>
    </row>
  </sheetData>
  <sheetProtection algorithmName="SHA-512" hashValue="euQlVF7ca48870nK6vtJ1Fz6FbVfJfMofMIMuSYoQ35ht0/Cn6/czKkabCsWi4p2iqgH0IbHVNbp4dYWQtBWuQ==" saltValue="ctYwZ3U+RXus6NHyX5xv+g==" spinCount="100000" sheet="1" objects="1" scenarios="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B381D9"/>
  </sheetPr>
  <dimension ref="A1:L4"/>
  <sheetViews>
    <sheetView zoomScaleNormal="100" workbookViewId="0">
      <selection activeCell="G29" sqref="G29"/>
    </sheetView>
  </sheetViews>
  <sheetFormatPr defaultColWidth="8.7265625" defaultRowHeight="14.5" x14ac:dyDescent="0.35"/>
  <cols>
    <col min="1" max="1" width="8.54296875" style="214" customWidth="1"/>
    <col min="2" max="2" width="18.54296875" style="214" customWidth="1"/>
    <col min="3" max="3" width="7.7265625" style="215" customWidth="1"/>
    <col min="4" max="4" width="11.54296875" style="215" customWidth="1"/>
    <col min="5" max="5" width="5.26953125" style="215" customWidth="1"/>
    <col min="6" max="6" width="8.26953125" style="215" customWidth="1"/>
    <col min="7" max="7" width="15" style="215" customWidth="1"/>
    <col min="8" max="8" width="13.26953125" style="215" customWidth="1"/>
    <col min="9" max="16384" width="8.7265625" style="214"/>
  </cols>
  <sheetData>
    <row r="1" spans="1:12" ht="29" x14ac:dyDescent="0.35">
      <c r="A1" s="213" t="s">
        <v>650</v>
      </c>
      <c r="B1" s="213" t="s">
        <v>343</v>
      </c>
      <c r="C1" s="213" t="s">
        <v>653</v>
      </c>
      <c r="D1" s="213" t="s">
        <v>654</v>
      </c>
      <c r="E1" s="213" t="s">
        <v>655</v>
      </c>
      <c r="F1" s="213" t="s">
        <v>656</v>
      </c>
      <c r="G1" s="213" t="s">
        <v>691</v>
      </c>
      <c r="H1" s="213" t="s">
        <v>670</v>
      </c>
    </row>
    <row r="2" spans="1:12" x14ac:dyDescent="0.35">
      <c r="A2" s="240" t="s">
        <v>660</v>
      </c>
      <c r="B2" s="240" t="s">
        <v>347</v>
      </c>
      <c r="C2" s="241" t="s">
        <v>692</v>
      </c>
      <c r="D2" s="241" t="s">
        <v>693</v>
      </c>
      <c r="E2" s="241">
        <v>1</v>
      </c>
      <c r="F2" s="241">
        <v>999</v>
      </c>
      <c r="G2" s="241" t="s">
        <v>234</v>
      </c>
      <c r="H2" s="241">
        <v>999</v>
      </c>
      <c r="I2" s="242"/>
      <c r="J2" s="242"/>
      <c r="K2" s="242"/>
      <c r="L2" s="242"/>
    </row>
    <row r="3" spans="1:12" x14ac:dyDescent="0.35">
      <c r="A3" s="240" t="s">
        <v>660</v>
      </c>
      <c r="B3" s="240" t="s">
        <v>347</v>
      </c>
      <c r="C3" s="243" t="s">
        <v>694</v>
      </c>
      <c r="D3" s="243" t="s">
        <v>720</v>
      </c>
      <c r="E3" s="241">
        <v>2</v>
      </c>
      <c r="F3" s="241">
        <v>999</v>
      </c>
      <c r="G3" s="241" t="s">
        <v>234</v>
      </c>
      <c r="H3" s="241">
        <v>999</v>
      </c>
      <c r="I3" s="242"/>
      <c r="J3" s="242"/>
      <c r="K3" s="242"/>
      <c r="L3" s="242"/>
    </row>
    <row r="4" spans="1:12" x14ac:dyDescent="0.35">
      <c r="A4" s="240" t="s">
        <v>660</v>
      </c>
      <c r="B4" s="240" t="s">
        <v>347</v>
      </c>
      <c r="C4" s="243" t="s">
        <v>695</v>
      </c>
      <c r="D4" s="243" t="s">
        <v>695</v>
      </c>
      <c r="E4" s="241">
        <v>2</v>
      </c>
      <c r="F4" s="241">
        <v>999</v>
      </c>
      <c r="G4" s="241" t="s">
        <v>234</v>
      </c>
      <c r="H4" s="241">
        <v>999</v>
      </c>
      <c r="I4" s="259" t="s">
        <v>721</v>
      </c>
      <c r="J4" s="242"/>
      <c r="K4" s="242"/>
      <c r="L4" s="242"/>
    </row>
  </sheetData>
  <sheetProtection algorithmName="SHA-512" hashValue="zw9px1ZsAKv0S+/RJZaQU/T1tESaLOk2mFODDWGt5yS5os5QPAKLISe1iAJTMpUakkbBa++33jCO7dv4iZWgEQ==" saltValue="OVT2GJcw5lKbFPwSuYyX/w==" spinCount="100000" sheet="1" selectLockedCells="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B381D9"/>
  </sheetPr>
  <dimension ref="A1:F27"/>
  <sheetViews>
    <sheetView workbookViewId="0"/>
  </sheetViews>
  <sheetFormatPr defaultColWidth="8.7265625" defaultRowHeight="14.5" x14ac:dyDescent="0.35"/>
  <cols>
    <col min="1" max="1" width="8.7265625" style="214"/>
    <col min="2" max="2" width="11.453125" style="215" bestFit="1" customWidth="1"/>
    <col min="3" max="3" width="11.26953125" style="215" bestFit="1" customWidth="1"/>
    <col min="4" max="4" width="15.7265625" style="215" bestFit="1" customWidth="1"/>
    <col min="5" max="5" width="8.7265625" style="215" bestFit="1" customWidth="1"/>
    <col min="6" max="6" width="11.7265625" style="215" bestFit="1" customWidth="1"/>
    <col min="7" max="16384" width="8.7265625" style="214"/>
  </cols>
  <sheetData>
    <row r="1" spans="1:6" x14ac:dyDescent="0.35">
      <c r="A1" s="244" t="s">
        <v>650</v>
      </c>
      <c r="B1" s="244" t="s">
        <v>343</v>
      </c>
      <c r="C1" s="244" t="s">
        <v>696</v>
      </c>
      <c r="D1" s="244" t="s">
        <v>697</v>
      </c>
      <c r="E1" s="244" t="s">
        <v>698</v>
      </c>
      <c r="F1" s="244" t="s">
        <v>699</v>
      </c>
    </row>
    <row r="2" spans="1:6" x14ac:dyDescent="0.35">
      <c r="A2" s="225" t="s">
        <v>660</v>
      </c>
      <c r="B2" s="277" t="s">
        <v>771</v>
      </c>
      <c r="C2" s="277" t="s">
        <v>658</v>
      </c>
      <c r="D2" s="277" t="s">
        <v>724</v>
      </c>
      <c r="E2" s="215">
        <v>1</v>
      </c>
      <c r="F2" s="215">
        <v>4</v>
      </c>
    </row>
    <row r="3" spans="1:6" x14ac:dyDescent="0.35">
      <c r="A3" s="225" t="s">
        <v>660</v>
      </c>
      <c r="B3" s="277" t="s">
        <v>771</v>
      </c>
      <c r="C3" s="277" t="s">
        <v>657</v>
      </c>
      <c r="D3" s="277" t="s">
        <v>909</v>
      </c>
      <c r="E3" s="215">
        <v>1</v>
      </c>
      <c r="F3" s="215">
        <v>4</v>
      </c>
    </row>
    <row r="4" spans="1:6" x14ac:dyDescent="0.35">
      <c r="A4" s="225" t="s">
        <v>660</v>
      </c>
      <c r="B4" s="277" t="s">
        <v>780</v>
      </c>
      <c r="C4" s="277" t="s">
        <v>658</v>
      </c>
      <c r="D4" s="277" t="s">
        <v>724</v>
      </c>
      <c r="E4" s="215">
        <v>1</v>
      </c>
      <c r="F4" s="215">
        <v>4</v>
      </c>
    </row>
    <row r="5" spans="1:6" x14ac:dyDescent="0.35">
      <c r="A5" s="225" t="s">
        <v>660</v>
      </c>
      <c r="B5" s="277" t="s">
        <v>780</v>
      </c>
      <c r="C5" s="277" t="s">
        <v>715</v>
      </c>
      <c r="D5" s="277" t="s">
        <v>910</v>
      </c>
      <c r="E5" s="215">
        <v>1</v>
      </c>
      <c r="F5" s="215">
        <v>4</v>
      </c>
    </row>
    <row r="6" spans="1:6" x14ac:dyDescent="0.35">
      <c r="A6" s="225" t="s">
        <v>660</v>
      </c>
      <c r="B6" s="277" t="s">
        <v>772</v>
      </c>
      <c r="C6" s="277" t="s">
        <v>723</v>
      </c>
      <c r="D6" s="277" t="s">
        <v>725</v>
      </c>
      <c r="E6" s="215">
        <v>1</v>
      </c>
      <c r="F6" s="215">
        <v>4</v>
      </c>
    </row>
    <row r="7" spans="1:6" x14ac:dyDescent="0.35">
      <c r="A7" s="225" t="s">
        <v>660</v>
      </c>
      <c r="B7" s="277" t="s">
        <v>772</v>
      </c>
      <c r="C7" s="277" t="s">
        <v>715</v>
      </c>
      <c r="D7" s="277" t="s">
        <v>910</v>
      </c>
      <c r="E7" s="215">
        <v>1</v>
      </c>
      <c r="F7" s="215">
        <v>4</v>
      </c>
    </row>
    <row r="8" spans="1:6" x14ac:dyDescent="0.35">
      <c r="A8" s="225" t="s">
        <v>660</v>
      </c>
      <c r="B8" s="277" t="s">
        <v>773</v>
      </c>
      <c r="C8" s="277" t="s">
        <v>723</v>
      </c>
      <c r="D8" s="277" t="s">
        <v>725</v>
      </c>
      <c r="E8" s="215">
        <v>1</v>
      </c>
      <c r="F8" s="215">
        <v>4</v>
      </c>
    </row>
    <row r="9" spans="1:6" x14ac:dyDescent="0.35">
      <c r="A9" s="225" t="s">
        <v>660</v>
      </c>
      <c r="B9" s="277" t="s">
        <v>773</v>
      </c>
      <c r="C9" s="277" t="s">
        <v>716</v>
      </c>
      <c r="D9" s="277" t="s">
        <v>933</v>
      </c>
      <c r="E9" s="215">
        <v>1</v>
      </c>
      <c r="F9" s="215">
        <v>4</v>
      </c>
    </row>
    <row r="10" spans="1:6" x14ac:dyDescent="0.35">
      <c r="A10" s="225" t="s">
        <v>660</v>
      </c>
      <c r="B10" s="277" t="s">
        <v>781</v>
      </c>
      <c r="C10" s="277" t="s">
        <v>658</v>
      </c>
      <c r="D10" s="277" t="s">
        <v>934</v>
      </c>
      <c r="E10" s="215">
        <v>1</v>
      </c>
      <c r="F10" s="215">
        <v>999</v>
      </c>
    </row>
    <row r="11" spans="1:6" x14ac:dyDescent="0.35">
      <c r="A11" s="225" t="s">
        <v>660</v>
      </c>
      <c r="B11" s="277" t="s">
        <v>781</v>
      </c>
      <c r="C11" s="277" t="s">
        <v>937</v>
      </c>
      <c r="D11" s="277" t="s">
        <v>938</v>
      </c>
      <c r="E11" s="215">
        <v>1</v>
      </c>
      <c r="F11" s="215">
        <v>999</v>
      </c>
    </row>
    <row r="12" spans="1:6" x14ac:dyDescent="0.35">
      <c r="A12" s="225" t="s">
        <v>660</v>
      </c>
      <c r="B12" s="277" t="s">
        <v>781</v>
      </c>
      <c r="C12" s="277" t="s">
        <v>939</v>
      </c>
      <c r="D12" s="277" t="s">
        <v>939</v>
      </c>
      <c r="E12" s="215">
        <v>1</v>
      </c>
      <c r="F12" s="215">
        <v>999</v>
      </c>
    </row>
    <row r="13" spans="1:6" x14ac:dyDescent="0.35">
      <c r="A13" s="225" t="s">
        <v>660</v>
      </c>
      <c r="B13" s="277" t="s">
        <v>781</v>
      </c>
      <c r="C13" s="277" t="s">
        <v>940</v>
      </c>
      <c r="D13" s="277" t="s">
        <v>940</v>
      </c>
      <c r="E13" s="215">
        <v>1</v>
      </c>
      <c r="F13" s="215">
        <v>999</v>
      </c>
    </row>
    <row r="14" spans="1:6" x14ac:dyDescent="0.35">
      <c r="A14" s="225" t="s">
        <v>660</v>
      </c>
      <c r="B14" s="277" t="s">
        <v>781</v>
      </c>
      <c r="C14" s="277" t="s">
        <v>759</v>
      </c>
      <c r="D14" s="277" t="s">
        <v>936</v>
      </c>
      <c r="E14" s="215">
        <v>1</v>
      </c>
      <c r="F14" s="215">
        <v>999</v>
      </c>
    </row>
    <row r="15" spans="1:6" x14ac:dyDescent="0.35">
      <c r="A15" s="225" t="s">
        <v>660</v>
      </c>
      <c r="B15" s="277" t="s">
        <v>781</v>
      </c>
      <c r="C15" s="277" t="s">
        <v>766</v>
      </c>
      <c r="D15" s="277" t="s">
        <v>935</v>
      </c>
      <c r="E15" s="215">
        <v>1</v>
      </c>
      <c r="F15" s="215">
        <v>999</v>
      </c>
    </row>
    <row r="16" spans="1:6" x14ac:dyDescent="0.35">
      <c r="A16" s="225" t="s">
        <v>660</v>
      </c>
      <c r="B16" s="277" t="s">
        <v>775</v>
      </c>
      <c r="C16" s="277" t="s">
        <v>905</v>
      </c>
      <c r="D16" s="277" t="s">
        <v>906</v>
      </c>
      <c r="E16" s="215">
        <v>1</v>
      </c>
      <c r="F16" s="215">
        <v>4</v>
      </c>
    </row>
    <row r="17" spans="1:6" x14ac:dyDescent="0.35">
      <c r="A17" s="225" t="s">
        <v>660</v>
      </c>
      <c r="B17" s="277" t="s">
        <v>776</v>
      </c>
      <c r="C17" s="277" t="s">
        <v>658</v>
      </c>
      <c r="D17" s="277" t="s">
        <v>659</v>
      </c>
      <c r="E17" s="215">
        <v>1</v>
      </c>
      <c r="F17" s="215">
        <v>4</v>
      </c>
    </row>
    <row r="18" spans="1:6" x14ac:dyDescent="0.35">
      <c r="A18" s="225" t="s">
        <v>660</v>
      </c>
      <c r="B18" s="277" t="s">
        <v>776</v>
      </c>
      <c r="C18" s="277" t="s">
        <v>716</v>
      </c>
      <c r="D18" s="277" t="s">
        <v>716</v>
      </c>
      <c r="E18" s="215">
        <v>1</v>
      </c>
      <c r="F18" s="215">
        <v>4</v>
      </c>
    </row>
    <row r="19" spans="1:6" x14ac:dyDescent="0.35">
      <c r="A19" s="225" t="s">
        <v>660</v>
      </c>
      <c r="B19" s="277" t="s">
        <v>777</v>
      </c>
      <c r="C19" s="277" t="s">
        <v>658</v>
      </c>
      <c r="D19" s="277" t="s">
        <v>703</v>
      </c>
      <c r="E19" s="215">
        <v>1</v>
      </c>
      <c r="F19" s="215">
        <v>4</v>
      </c>
    </row>
    <row r="20" spans="1:6" x14ac:dyDescent="0.35">
      <c r="A20" s="225" t="s">
        <v>660</v>
      </c>
      <c r="B20" s="277" t="s">
        <v>777</v>
      </c>
      <c r="C20" s="277" t="s">
        <v>657</v>
      </c>
      <c r="D20" s="277" t="s">
        <v>715</v>
      </c>
      <c r="E20" s="215">
        <v>1</v>
      </c>
      <c r="F20" s="215">
        <v>4</v>
      </c>
    </row>
    <row r="21" spans="1:6" x14ac:dyDescent="0.35">
      <c r="A21" s="225" t="s">
        <v>660</v>
      </c>
      <c r="B21" s="277" t="s">
        <v>778</v>
      </c>
      <c r="C21" s="277" t="s">
        <v>658</v>
      </c>
      <c r="D21" s="277" t="s">
        <v>907</v>
      </c>
      <c r="E21" s="215">
        <v>1</v>
      </c>
      <c r="F21" s="215">
        <v>4</v>
      </c>
    </row>
    <row r="22" spans="1:6" x14ac:dyDescent="0.35">
      <c r="A22" s="225" t="s">
        <v>660</v>
      </c>
      <c r="B22" s="277" t="s">
        <v>779</v>
      </c>
      <c r="C22" s="277" t="s">
        <v>658</v>
      </c>
      <c r="D22" s="277" t="s">
        <v>908</v>
      </c>
      <c r="E22" s="215">
        <v>1</v>
      </c>
      <c r="F22" s="215">
        <v>4</v>
      </c>
    </row>
    <row r="23" spans="1:6" x14ac:dyDescent="0.35">
      <c r="A23" s="225"/>
      <c r="B23" s="277"/>
    </row>
    <row r="24" spans="1:6" x14ac:dyDescent="0.35">
      <c r="A24" s="225"/>
      <c r="B24" s="277"/>
    </row>
    <row r="25" spans="1:6" x14ac:dyDescent="0.35">
      <c r="A25" s="225"/>
    </row>
    <row r="26" spans="1:6" x14ac:dyDescent="0.35">
      <c r="A26" s="225"/>
    </row>
    <row r="27" spans="1:6" x14ac:dyDescent="0.35">
      <c r="A27" s="225"/>
    </row>
  </sheetData>
  <sheetProtection algorithmName="SHA-512" hashValue="qvSrTYJGnQUre1Ishh7+hMmLjDgT9KdqoDPM7ph/tRgEF1M0t3dH2tDDxSMcuZ2utoqq4Sy0aKnwF3UHFHPBBQ==" saltValue="LLDwnpoP28I3vt/BTWT5Pw==" spinCount="100000" sheet="1" selectLockedCells="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B381D9"/>
  </sheetPr>
  <dimension ref="A1:G12"/>
  <sheetViews>
    <sheetView workbookViewId="0">
      <selection activeCell="A8" sqref="A8:F12"/>
    </sheetView>
  </sheetViews>
  <sheetFormatPr defaultRowHeight="14.5" x14ac:dyDescent="0.35"/>
  <cols>
    <col min="1" max="1" width="8.26953125" bestFit="1" customWidth="1"/>
    <col min="2" max="2" width="11.453125" bestFit="1" customWidth="1"/>
    <col min="3" max="3" width="11.26953125" bestFit="1" customWidth="1"/>
    <col min="4" max="4" width="15.7265625" bestFit="1" customWidth="1"/>
    <col min="5" max="5" width="8.7265625" bestFit="1" customWidth="1"/>
    <col min="6" max="6" width="11.7265625" bestFit="1" customWidth="1"/>
    <col min="7" max="7" width="28.7265625" bestFit="1" customWidth="1"/>
  </cols>
  <sheetData>
    <row r="1" spans="1:7" s="214" customFormat="1" x14ac:dyDescent="0.35">
      <c r="A1" s="244" t="s">
        <v>650</v>
      </c>
      <c r="B1" s="244" t="s">
        <v>343</v>
      </c>
      <c r="C1" s="244" t="s">
        <v>696</v>
      </c>
      <c r="D1" s="244" t="s">
        <v>697</v>
      </c>
      <c r="E1" s="244" t="s">
        <v>698</v>
      </c>
      <c r="F1" s="244" t="s">
        <v>699</v>
      </c>
      <c r="G1" s="244" t="s">
        <v>926</v>
      </c>
    </row>
    <row r="2" spans="1:7" s="214" customFormat="1" x14ac:dyDescent="0.35">
      <c r="A2" s="215" t="s">
        <v>660</v>
      </c>
      <c r="B2" s="277" t="s">
        <v>771</v>
      </c>
      <c r="C2" s="277" t="s">
        <v>927</v>
      </c>
      <c r="D2" s="277" t="s">
        <v>928</v>
      </c>
      <c r="E2" s="215">
        <v>1</v>
      </c>
      <c r="F2" s="215">
        <v>4</v>
      </c>
      <c r="G2" s="215">
        <v>1</v>
      </c>
    </row>
    <row r="3" spans="1:7" x14ac:dyDescent="0.35">
      <c r="A3" s="215" t="s">
        <v>660</v>
      </c>
      <c r="B3" s="277" t="s">
        <v>780</v>
      </c>
      <c r="C3" s="277" t="s">
        <v>927</v>
      </c>
      <c r="D3" s="277" t="s">
        <v>978</v>
      </c>
      <c r="E3" s="215">
        <v>1</v>
      </c>
      <c r="F3" s="215">
        <v>4</v>
      </c>
      <c r="G3" s="215">
        <v>1</v>
      </c>
    </row>
    <row r="4" spans="1:7" x14ac:dyDescent="0.35">
      <c r="A4" s="215" t="s">
        <v>660</v>
      </c>
      <c r="B4" s="277" t="s">
        <v>772</v>
      </c>
      <c r="C4" s="277" t="s">
        <v>927</v>
      </c>
      <c r="D4" s="277" t="s">
        <v>978</v>
      </c>
      <c r="E4" s="215">
        <v>1</v>
      </c>
      <c r="F4" s="215">
        <v>4</v>
      </c>
      <c r="G4" s="215">
        <v>1</v>
      </c>
    </row>
    <row r="5" spans="1:7" x14ac:dyDescent="0.35">
      <c r="A5" s="215" t="s">
        <v>660</v>
      </c>
      <c r="B5" s="277" t="s">
        <v>773</v>
      </c>
      <c r="C5" s="277" t="s">
        <v>927</v>
      </c>
      <c r="D5" s="277" t="s">
        <v>979</v>
      </c>
      <c r="E5" s="215">
        <v>1</v>
      </c>
      <c r="F5" s="215">
        <v>4</v>
      </c>
      <c r="G5" s="215">
        <v>1</v>
      </c>
    </row>
    <row r="6" spans="1:7" x14ac:dyDescent="0.35">
      <c r="A6" s="215" t="s">
        <v>660</v>
      </c>
      <c r="B6" s="277" t="s">
        <v>781</v>
      </c>
      <c r="C6" s="277" t="s">
        <v>927</v>
      </c>
      <c r="D6" s="277" t="s">
        <v>980</v>
      </c>
      <c r="E6" s="215">
        <v>1</v>
      </c>
      <c r="F6" s="215">
        <v>999</v>
      </c>
      <c r="G6" s="215">
        <v>1</v>
      </c>
    </row>
    <row r="7" spans="1:7" x14ac:dyDescent="0.35">
      <c r="A7" s="215" t="s">
        <v>660</v>
      </c>
      <c r="B7" s="277" t="s">
        <v>781</v>
      </c>
      <c r="C7" s="277" t="s">
        <v>981</v>
      </c>
      <c r="D7" s="277" t="s">
        <v>982</v>
      </c>
      <c r="E7" s="215">
        <v>1</v>
      </c>
      <c r="F7" s="215">
        <v>999</v>
      </c>
      <c r="G7" s="215">
        <v>1</v>
      </c>
    </row>
    <row r="8" spans="1:7" x14ac:dyDescent="0.35">
      <c r="A8" s="215" t="s">
        <v>660</v>
      </c>
      <c r="B8" s="277" t="s">
        <v>775</v>
      </c>
      <c r="C8" s="277" t="s">
        <v>923</v>
      </c>
      <c r="D8" s="277" t="s">
        <v>983</v>
      </c>
      <c r="E8" s="215">
        <v>1</v>
      </c>
      <c r="F8" s="215">
        <v>4</v>
      </c>
      <c r="G8" s="215">
        <v>1</v>
      </c>
    </row>
    <row r="9" spans="1:7" x14ac:dyDescent="0.35">
      <c r="A9" s="215" t="s">
        <v>660</v>
      </c>
      <c r="B9" s="277" t="s">
        <v>776</v>
      </c>
      <c r="C9" s="277" t="s">
        <v>927</v>
      </c>
      <c r="D9" s="277" t="s">
        <v>984</v>
      </c>
      <c r="E9" s="215">
        <v>1</v>
      </c>
      <c r="F9" s="215">
        <v>4</v>
      </c>
      <c r="G9" s="215">
        <v>1</v>
      </c>
    </row>
    <row r="10" spans="1:7" x14ac:dyDescent="0.35">
      <c r="A10" s="215" t="s">
        <v>660</v>
      </c>
      <c r="B10" s="277" t="s">
        <v>777</v>
      </c>
      <c r="C10" s="277" t="s">
        <v>927</v>
      </c>
      <c r="D10" s="277" t="s">
        <v>985</v>
      </c>
      <c r="E10" s="215">
        <v>1</v>
      </c>
      <c r="F10" s="215">
        <v>4</v>
      </c>
      <c r="G10" s="215">
        <v>1</v>
      </c>
    </row>
    <row r="11" spans="1:7" x14ac:dyDescent="0.35">
      <c r="A11" s="215" t="s">
        <v>660</v>
      </c>
      <c r="B11" s="277" t="s">
        <v>778</v>
      </c>
      <c r="C11" s="277" t="s">
        <v>927</v>
      </c>
      <c r="D11" s="277" t="s">
        <v>986</v>
      </c>
      <c r="E11" s="215">
        <v>1</v>
      </c>
      <c r="F11" s="215">
        <v>4</v>
      </c>
      <c r="G11" s="215">
        <v>1</v>
      </c>
    </row>
    <row r="12" spans="1:7" x14ac:dyDescent="0.35">
      <c r="A12" s="215" t="s">
        <v>660</v>
      </c>
      <c r="B12" s="277" t="s">
        <v>779</v>
      </c>
      <c r="C12" s="277" t="s">
        <v>927</v>
      </c>
      <c r="D12" s="277" t="s">
        <v>987</v>
      </c>
      <c r="E12" s="215">
        <v>1</v>
      </c>
      <c r="F12" s="215">
        <v>4</v>
      </c>
      <c r="G12" s="215">
        <v>1</v>
      </c>
    </row>
  </sheetData>
  <sheetProtection algorithmName="SHA-512" hashValue="cwvZMC2UiCDFX2Qyohr5Dke8xAcjqXW6n0T5Lyk35J2tsLdKC7xjzrCwSGT7qUVvVxoJP5Vw0SRlFViPBmwnxg==" saltValue="umthcFtseZhsUeVdu1jtrg==" spinCount="100000" sheet="1" objects="1" scenarios="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B381D9"/>
  </sheetPr>
  <dimension ref="A1:G12"/>
  <sheetViews>
    <sheetView workbookViewId="0">
      <selection activeCell="H12" sqref="H12"/>
    </sheetView>
  </sheetViews>
  <sheetFormatPr defaultRowHeight="14.5" x14ac:dyDescent="0.35"/>
  <sheetData>
    <row r="1" spans="1:7" ht="58" x14ac:dyDescent="0.35">
      <c r="A1" s="213" t="s">
        <v>650</v>
      </c>
      <c r="B1" s="213" t="s">
        <v>343</v>
      </c>
      <c r="C1" s="213" t="s">
        <v>653</v>
      </c>
      <c r="D1" s="213" t="s">
        <v>654</v>
      </c>
      <c r="E1" s="213" t="s">
        <v>655</v>
      </c>
      <c r="F1" s="213" t="s">
        <v>656</v>
      </c>
      <c r="G1" s="213" t="s">
        <v>921</v>
      </c>
    </row>
    <row r="2" spans="1:7" x14ac:dyDescent="0.35">
      <c r="A2" s="215" t="s">
        <v>660</v>
      </c>
      <c r="B2" s="277" t="s">
        <v>771</v>
      </c>
      <c r="C2" s="277" t="s">
        <v>923</v>
      </c>
      <c r="D2" s="277" t="s">
        <v>924</v>
      </c>
      <c r="E2" s="277">
        <v>1</v>
      </c>
      <c r="F2" s="277">
        <v>4</v>
      </c>
      <c r="G2" s="277" t="s">
        <v>922</v>
      </c>
    </row>
    <row r="3" spans="1:7" x14ac:dyDescent="0.35">
      <c r="A3" s="215" t="s">
        <v>660</v>
      </c>
      <c r="B3" s="277" t="s">
        <v>780</v>
      </c>
      <c r="C3" s="277" t="s">
        <v>923</v>
      </c>
      <c r="D3" s="277" t="s">
        <v>988</v>
      </c>
      <c r="E3" s="277">
        <v>1</v>
      </c>
      <c r="F3" s="277">
        <v>4</v>
      </c>
      <c r="G3" s="277" t="s">
        <v>922</v>
      </c>
    </row>
    <row r="4" spans="1:7" x14ac:dyDescent="0.35">
      <c r="A4" s="215" t="s">
        <v>660</v>
      </c>
      <c r="B4" s="277" t="s">
        <v>772</v>
      </c>
      <c r="C4" s="277" t="s">
        <v>923</v>
      </c>
      <c r="D4" s="277" t="s">
        <v>988</v>
      </c>
      <c r="E4" s="277">
        <v>1</v>
      </c>
      <c r="F4" s="277">
        <v>4</v>
      </c>
      <c r="G4" s="277" t="s">
        <v>922</v>
      </c>
    </row>
    <row r="5" spans="1:7" x14ac:dyDescent="0.35">
      <c r="A5" s="215" t="s">
        <v>660</v>
      </c>
      <c r="B5" s="277" t="s">
        <v>772</v>
      </c>
      <c r="C5" s="277" t="s">
        <v>923</v>
      </c>
      <c r="D5" s="277" t="s">
        <v>989</v>
      </c>
      <c r="E5" s="277">
        <v>1</v>
      </c>
      <c r="F5" s="277">
        <v>4</v>
      </c>
      <c r="G5" s="277" t="s">
        <v>922</v>
      </c>
    </row>
    <row r="6" spans="1:7" x14ac:dyDescent="0.35">
      <c r="A6" s="215" t="s">
        <v>660</v>
      </c>
      <c r="B6" s="277" t="s">
        <v>781</v>
      </c>
      <c r="C6" s="277" t="s">
        <v>923</v>
      </c>
      <c r="D6" s="277" t="s">
        <v>990</v>
      </c>
      <c r="E6" s="277">
        <v>1</v>
      </c>
      <c r="F6" s="277">
        <v>999</v>
      </c>
      <c r="G6" s="277" t="s">
        <v>922</v>
      </c>
    </row>
    <row r="7" spans="1:7" x14ac:dyDescent="0.35">
      <c r="A7" s="215" t="s">
        <v>660</v>
      </c>
      <c r="B7" s="277" t="s">
        <v>781</v>
      </c>
      <c r="C7" s="277" t="s">
        <v>991</v>
      </c>
      <c r="D7" s="277" t="s">
        <v>992</v>
      </c>
      <c r="E7" s="277">
        <v>1</v>
      </c>
      <c r="F7" s="277">
        <v>999</v>
      </c>
      <c r="G7" s="277" t="s">
        <v>922</v>
      </c>
    </row>
    <row r="8" spans="1:7" x14ac:dyDescent="0.35">
      <c r="A8" s="215" t="s">
        <v>660</v>
      </c>
      <c r="B8" s="277" t="s">
        <v>775</v>
      </c>
      <c r="C8" s="277" t="s">
        <v>658</v>
      </c>
      <c r="D8" s="277" t="s">
        <v>659</v>
      </c>
      <c r="E8" s="215">
        <v>1</v>
      </c>
      <c r="F8" s="215">
        <v>4</v>
      </c>
      <c r="G8" s="277" t="s">
        <v>922</v>
      </c>
    </row>
    <row r="9" spans="1:7" x14ac:dyDescent="0.35">
      <c r="A9" s="215" t="s">
        <v>660</v>
      </c>
      <c r="B9" s="277" t="s">
        <v>776</v>
      </c>
      <c r="C9" s="277" t="s">
        <v>923</v>
      </c>
      <c r="D9" s="277" t="s">
        <v>993</v>
      </c>
      <c r="E9" s="215">
        <v>1</v>
      </c>
      <c r="F9" s="215">
        <v>4</v>
      </c>
      <c r="G9" s="277" t="s">
        <v>922</v>
      </c>
    </row>
    <row r="10" spans="1:7" x14ac:dyDescent="0.35">
      <c r="A10" s="215" t="s">
        <v>660</v>
      </c>
      <c r="B10" s="277" t="s">
        <v>777</v>
      </c>
      <c r="C10" s="277" t="s">
        <v>923</v>
      </c>
      <c r="D10" s="277" t="s">
        <v>994</v>
      </c>
      <c r="E10" s="215">
        <v>1</v>
      </c>
      <c r="F10" s="215">
        <v>4</v>
      </c>
      <c r="G10" s="277" t="s">
        <v>922</v>
      </c>
    </row>
    <row r="11" spans="1:7" x14ac:dyDescent="0.35">
      <c r="A11" s="215" t="s">
        <v>660</v>
      </c>
      <c r="B11" s="277" t="s">
        <v>778</v>
      </c>
      <c r="C11" s="277" t="s">
        <v>923</v>
      </c>
      <c r="D11" s="277" t="s">
        <v>995</v>
      </c>
      <c r="E11" s="215">
        <v>1</v>
      </c>
      <c r="F11" s="215">
        <v>4</v>
      </c>
      <c r="G11" s="277" t="s">
        <v>922</v>
      </c>
    </row>
    <row r="12" spans="1:7" x14ac:dyDescent="0.35">
      <c r="A12" s="215" t="s">
        <v>660</v>
      </c>
      <c r="B12" s="277" t="s">
        <v>779</v>
      </c>
      <c r="C12" s="277" t="s">
        <v>923</v>
      </c>
      <c r="D12" s="277" t="s">
        <v>996</v>
      </c>
      <c r="E12" s="215">
        <v>1</v>
      </c>
      <c r="F12" s="215">
        <v>4</v>
      </c>
      <c r="G12" s="277" t="s">
        <v>922</v>
      </c>
    </row>
  </sheetData>
  <sheetProtection algorithmName="SHA-512" hashValue="8r+CjJjk5pFAznGBrgf9RMvkAaoVpiMT5exPk01pDmDjX7b+n0JiLD95WUXX5/qS6qxe56FyOFGp5OxNY8liLw==" saltValue="tjlbzw4Jk+pXDEQKqVb89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6">
    <tabColor rgb="FF86A0D0"/>
    <pageSetUpPr fitToPage="1"/>
  </sheetPr>
  <dimension ref="B1:H108"/>
  <sheetViews>
    <sheetView workbookViewId="0">
      <selection activeCell="H73" sqref="H73"/>
    </sheetView>
  </sheetViews>
  <sheetFormatPr defaultColWidth="9.26953125" defaultRowHeight="12.5" x14ac:dyDescent="0.25"/>
  <cols>
    <col min="1" max="2" width="1.453125" style="3" customWidth="1"/>
    <col min="3" max="3" width="17.26953125" style="3" customWidth="1"/>
    <col min="4" max="4" width="20" style="3" customWidth="1"/>
    <col min="5" max="5" width="66.7265625" style="3" customWidth="1"/>
    <col min="6" max="6" width="28.7265625" style="3" customWidth="1"/>
    <col min="7" max="7" width="1.26953125" style="3" customWidth="1"/>
    <col min="8" max="16384" width="9.26953125" style="3"/>
  </cols>
  <sheetData>
    <row r="1" spans="2:7" s="27" customFormat="1" ht="12" thickBot="1" x14ac:dyDescent="0.4"/>
    <row r="2" spans="2:7" s="28" customFormat="1" ht="42" customHeight="1" x14ac:dyDescent="0.25">
      <c r="B2" s="47"/>
      <c r="C2" s="48"/>
      <c r="D2" s="49"/>
      <c r="E2" s="49"/>
      <c r="F2" s="49"/>
      <c r="G2" s="50"/>
    </row>
    <row r="3" spans="2:7" s="27" customFormat="1" ht="17.25" customHeight="1" x14ac:dyDescent="0.35">
      <c r="B3" s="51"/>
      <c r="C3" s="52"/>
      <c r="D3" s="53"/>
      <c r="E3" s="53"/>
      <c r="F3" s="54" t="str">
        <f>UPPER(Lists!K3)</f>
        <v>STATISTICAL OFFICE OF THE EUROPEAN UNION</v>
      </c>
      <c r="G3" s="55"/>
    </row>
    <row r="4" spans="2:7" s="27" customFormat="1" ht="22.5" customHeight="1" x14ac:dyDescent="0.35">
      <c r="B4" s="51"/>
      <c r="C4" s="681" t="str">
        <f>UPPER(Lists!K7)</f>
        <v>EUROPEAN FOREST ACCOUNTS</v>
      </c>
      <c r="D4" s="681"/>
      <c r="E4" s="681"/>
      <c r="F4" s="681"/>
      <c r="G4" s="55"/>
    </row>
    <row r="5" spans="2:7" s="27" customFormat="1" ht="21.75" customHeight="1" x14ac:dyDescent="0.35">
      <c r="B5" s="56"/>
      <c r="C5" s="677" t="str">
        <f>CONCATENATE(Lists!K8," DATA COLLECTION")</f>
        <v>2024 DATA COLLECTION</v>
      </c>
      <c r="D5" s="677"/>
      <c r="E5" s="677"/>
      <c r="F5" s="677"/>
      <c r="G5" s="55"/>
    </row>
    <row r="6" spans="2:7" s="27" customFormat="1" ht="15" customHeight="1" thickBot="1" x14ac:dyDescent="0.4">
      <c r="B6" s="56"/>
      <c r="C6" s="57"/>
      <c r="D6" s="57"/>
      <c r="E6" s="57"/>
      <c r="F6" s="57"/>
      <c r="G6" s="55"/>
    </row>
    <row r="7" spans="2:7" s="29" customFormat="1" ht="39" customHeight="1" thickBot="1" x14ac:dyDescent="0.4">
      <c r="B7" s="58"/>
      <c r="C7" s="682" t="s">
        <v>348</v>
      </c>
      <c r="D7" s="682"/>
      <c r="E7" s="682"/>
      <c r="F7" s="682"/>
      <c r="G7" s="108"/>
    </row>
    <row r="8" spans="2:7" s="29" customFormat="1" ht="10.5" customHeight="1" x14ac:dyDescent="0.35">
      <c r="B8" s="105"/>
      <c r="C8" s="61"/>
      <c r="D8" s="61"/>
      <c r="E8" s="61"/>
      <c r="F8" s="61"/>
      <c r="G8" s="109"/>
    </row>
    <row r="9" spans="2:7" s="29" customFormat="1" ht="14" x14ac:dyDescent="0.35">
      <c r="B9" s="105"/>
      <c r="C9" s="683" t="s">
        <v>349</v>
      </c>
      <c r="D9" s="683"/>
      <c r="E9" s="683"/>
      <c r="F9" s="683"/>
      <c r="G9" s="109"/>
    </row>
    <row r="10" spans="2:7" s="29" customFormat="1" ht="14" x14ac:dyDescent="0.35">
      <c r="B10" s="105"/>
      <c r="C10" s="683" t="s">
        <v>633</v>
      </c>
      <c r="D10" s="683"/>
      <c r="E10" s="683"/>
      <c r="F10" s="683"/>
      <c r="G10" s="109"/>
    </row>
    <row r="11" spans="2:7" s="29" customFormat="1" ht="40.15" customHeight="1" x14ac:dyDescent="0.35">
      <c r="B11" s="105"/>
      <c r="C11" s="684" t="s">
        <v>634</v>
      </c>
      <c r="D11" s="684"/>
      <c r="E11" s="684"/>
      <c r="F11" s="684"/>
      <c r="G11" s="109"/>
    </row>
    <row r="12" spans="2:7" s="29" customFormat="1" ht="35.65" customHeight="1" x14ac:dyDescent="0.35">
      <c r="B12" s="105"/>
      <c r="C12" s="685" t="s">
        <v>635</v>
      </c>
      <c r="D12" s="685"/>
      <c r="E12" s="685"/>
      <c r="F12" s="685"/>
      <c r="G12" s="109"/>
    </row>
    <row r="13" spans="2:7" s="29" customFormat="1" ht="24.75" customHeight="1" x14ac:dyDescent="0.3">
      <c r="B13" s="105"/>
      <c r="C13" s="686" t="s">
        <v>350</v>
      </c>
      <c r="D13" s="686"/>
      <c r="E13" s="686"/>
      <c r="F13" s="686"/>
      <c r="G13" s="109"/>
    </row>
    <row r="14" spans="2:7" s="29" customFormat="1" ht="18" customHeight="1" x14ac:dyDescent="0.3">
      <c r="B14" s="105"/>
      <c r="C14" s="680" t="s">
        <v>571</v>
      </c>
      <c r="D14" s="680"/>
      <c r="E14" s="680"/>
      <c r="F14" s="680"/>
      <c r="G14" s="109"/>
    </row>
    <row r="15" spans="2:7" s="29" customFormat="1" ht="18" customHeight="1" x14ac:dyDescent="0.25">
      <c r="B15" s="105"/>
      <c r="C15" s="679" t="s">
        <v>579</v>
      </c>
      <c r="D15" s="679"/>
      <c r="E15" s="679"/>
      <c r="F15" s="679"/>
      <c r="G15" s="109"/>
    </row>
    <row r="16" spans="2:7" s="29" customFormat="1" ht="18" customHeight="1" x14ac:dyDescent="0.25">
      <c r="B16" s="105"/>
      <c r="C16" s="679" t="s">
        <v>581</v>
      </c>
      <c r="D16" s="679"/>
      <c r="E16" s="679"/>
      <c r="F16" s="679"/>
      <c r="G16" s="109"/>
    </row>
    <row r="17" spans="2:7" s="29" customFormat="1" ht="18" customHeight="1" x14ac:dyDescent="0.25">
      <c r="B17" s="105"/>
      <c r="C17" s="112" t="s">
        <v>582</v>
      </c>
      <c r="D17" s="69"/>
      <c r="E17" s="69"/>
      <c r="F17" s="69"/>
      <c r="G17" s="109"/>
    </row>
    <row r="18" spans="2:7" s="29" customFormat="1" ht="18" customHeight="1" x14ac:dyDescent="0.25">
      <c r="B18" s="105"/>
      <c r="C18" s="112" t="s">
        <v>814</v>
      </c>
      <c r="D18" s="69"/>
      <c r="E18" s="69"/>
      <c r="F18" s="69"/>
      <c r="G18" s="109"/>
    </row>
    <row r="19" spans="2:7" s="29" customFormat="1" ht="18" customHeight="1" x14ac:dyDescent="0.25">
      <c r="B19" s="105"/>
      <c r="C19" s="112" t="s">
        <v>815</v>
      </c>
      <c r="D19" s="69"/>
      <c r="E19" s="69"/>
      <c r="F19" s="69"/>
      <c r="G19" s="109"/>
    </row>
    <row r="20" spans="2:7" s="29" customFormat="1" ht="18" customHeight="1" x14ac:dyDescent="0.3">
      <c r="B20" s="105"/>
      <c r="C20" s="680" t="s">
        <v>786</v>
      </c>
      <c r="D20" s="680"/>
      <c r="E20" s="680"/>
      <c r="F20" s="680"/>
      <c r="G20" s="109"/>
    </row>
    <row r="21" spans="2:7" s="29" customFormat="1" ht="18" customHeight="1" x14ac:dyDescent="0.25">
      <c r="B21" s="105"/>
      <c r="C21" s="679" t="s">
        <v>789</v>
      </c>
      <c r="D21" s="679"/>
      <c r="E21" s="679"/>
      <c r="F21" s="679"/>
      <c r="G21" s="109"/>
    </row>
    <row r="22" spans="2:7" s="29" customFormat="1" ht="18" customHeight="1" x14ac:dyDescent="0.25">
      <c r="B22" s="105"/>
      <c r="C22" s="679" t="s">
        <v>790</v>
      </c>
      <c r="D22" s="679"/>
      <c r="E22" s="679"/>
      <c r="F22" s="679"/>
      <c r="G22" s="109"/>
    </row>
    <row r="23" spans="2:7" s="29" customFormat="1" ht="18" customHeight="1" x14ac:dyDescent="0.3">
      <c r="B23" s="105"/>
      <c r="C23" s="680" t="s">
        <v>619</v>
      </c>
      <c r="D23" s="680"/>
      <c r="E23" s="680"/>
      <c r="F23" s="680"/>
      <c r="G23" s="109"/>
    </row>
    <row r="24" spans="2:7" s="29" customFormat="1" ht="18" customHeight="1" x14ac:dyDescent="0.3">
      <c r="B24" s="105"/>
      <c r="C24" s="680" t="s">
        <v>620</v>
      </c>
      <c r="D24" s="680"/>
      <c r="E24" s="680"/>
      <c r="F24" s="680"/>
      <c r="G24" s="109"/>
    </row>
    <row r="25" spans="2:7" s="29" customFormat="1" ht="18" customHeight="1" x14ac:dyDescent="0.3">
      <c r="B25" s="105"/>
      <c r="C25" s="680" t="s">
        <v>788</v>
      </c>
      <c r="D25" s="680"/>
      <c r="E25" s="680"/>
      <c r="F25" s="680"/>
      <c r="G25" s="109"/>
    </row>
    <row r="26" spans="2:7" s="29" customFormat="1" ht="9.75" customHeight="1" x14ac:dyDescent="0.35">
      <c r="B26" s="105"/>
      <c r="C26" s="61"/>
      <c r="D26" s="61"/>
      <c r="E26" s="61"/>
      <c r="F26" s="61"/>
      <c r="G26" s="109"/>
    </row>
    <row r="27" spans="2:7" s="29" customFormat="1" ht="17.25" customHeight="1" x14ac:dyDescent="0.35">
      <c r="B27" s="105"/>
      <c r="C27" s="688" t="s">
        <v>570</v>
      </c>
      <c r="D27" s="688"/>
      <c r="E27" s="688"/>
      <c r="F27" s="688"/>
      <c r="G27" s="109"/>
    </row>
    <row r="28" spans="2:7" s="29" customFormat="1" ht="10.5" customHeight="1" x14ac:dyDescent="0.35">
      <c r="B28" s="105"/>
      <c r="C28" s="61"/>
      <c r="D28" s="61"/>
      <c r="E28" s="61"/>
      <c r="F28" s="61"/>
      <c r="G28" s="109"/>
    </row>
    <row r="29" spans="2:7" s="29" customFormat="1" ht="17.25" customHeight="1" x14ac:dyDescent="0.35">
      <c r="B29" s="105"/>
      <c r="C29" s="113" t="s">
        <v>402</v>
      </c>
      <c r="D29" s="114"/>
      <c r="E29" s="114"/>
      <c r="F29" s="115"/>
      <c r="G29" s="109"/>
    </row>
    <row r="30" spans="2:7" s="29" customFormat="1" ht="9.75" customHeight="1" x14ac:dyDescent="0.35">
      <c r="B30" s="105"/>
      <c r="C30" s="61"/>
      <c r="D30" s="61"/>
      <c r="E30" s="61"/>
      <c r="F30" s="61"/>
      <c r="G30" s="109"/>
    </row>
    <row r="31" spans="2:7" s="29" customFormat="1" ht="18.75" customHeight="1" x14ac:dyDescent="0.35">
      <c r="B31" s="105"/>
      <c r="C31" s="689" t="s">
        <v>572</v>
      </c>
      <c r="D31" s="689"/>
      <c r="E31" s="689"/>
      <c r="F31" s="689"/>
      <c r="G31" s="109"/>
    </row>
    <row r="32" spans="2:7" s="29" customFormat="1" ht="18.75" customHeight="1" x14ac:dyDescent="0.35">
      <c r="B32" s="105"/>
      <c r="C32" s="66" t="s">
        <v>575</v>
      </c>
      <c r="D32" s="66"/>
      <c r="E32" s="66"/>
      <c r="F32" s="66"/>
      <c r="G32" s="109"/>
    </row>
    <row r="33" spans="2:7" s="29" customFormat="1" ht="18" customHeight="1" x14ac:dyDescent="0.35">
      <c r="B33" s="105"/>
      <c r="C33" s="689" t="s">
        <v>577</v>
      </c>
      <c r="D33" s="689"/>
      <c r="E33" s="689"/>
      <c r="F33" s="689"/>
      <c r="G33" s="109"/>
    </row>
    <row r="34" spans="2:7" s="29" customFormat="1" ht="18" customHeight="1" x14ac:dyDescent="0.35">
      <c r="B34" s="105"/>
      <c r="C34" s="689" t="s">
        <v>576</v>
      </c>
      <c r="D34" s="689"/>
      <c r="E34" s="689"/>
      <c r="F34" s="689"/>
      <c r="G34" s="109"/>
    </row>
    <row r="35" spans="2:7" s="29" customFormat="1" ht="18" customHeight="1" x14ac:dyDescent="0.35">
      <c r="B35" s="105"/>
      <c r="C35" s="687" t="s">
        <v>573</v>
      </c>
      <c r="D35" s="687"/>
      <c r="E35" s="687"/>
      <c r="F35" s="687"/>
      <c r="G35" s="109"/>
    </row>
    <row r="36" spans="2:7" s="29" customFormat="1" ht="20.25" customHeight="1" x14ac:dyDescent="0.35">
      <c r="B36" s="105"/>
      <c r="C36" s="691" t="s">
        <v>574</v>
      </c>
      <c r="D36" s="691"/>
      <c r="E36" s="691"/>
      <c r="F36" s="691"/>
      <c r="G36" s="109"/>
    </row>
    <row r="37" spans="2:7" s="29" customFormat="1" ht="7.5" customHeight="1" x14ac:dyDescent="0.35">
      <c r="B37" s="105"/>
      <c r="C37" s="61"/>
      <c r="D37" s="61"/>
      <c r="E37" s="61"/>
      <c r="F37" s="61"/>
      <c r="G37" s="109"/>
    </row>
    <row r="38" spans="2:7" s="29" customFormat="1" ht="17.25" customHeight="1" x14ac:dyDescent="0.35">
      <c r="B38" s="105"/>
      <c r="C38" s="115" t="s">
        <v>580</v>
      </c>
      <c r="D38" s="115"/>
      <c r="E38" s="115"/>
      <c r="F38" s="115"/>
      <c r="G38" s="109"/>
    </row>
    <row r="39" spans="2:7" s="29" customFormat="1" ht="4.5" customHeight="1" x14ac:dyDescent="0.35">
      <c r="B39" s="105"/>
      <c r="C39" s="61"/>
      <c r="D39" s="61"/>
      <c r="E39" s="61"/>
      <c r="F39" s="61"/>
      <c r="G39" s="109"/>
    </row>
    <row r="40" spans="2:7" s="29" customFormat="1" ht="45" customHeight="1" x14ac:dyDescent="0.35">
      <c r="B40" s="105"/>
      <c r="C40" s="687" t="s">
        <v>401</v>
      </c>
      <c r="D40" s="687"/>
      <c r="E40" s="687"/>
      <c r="F40" s="687"/>
      <c r="G40" s="109"/>
    </row>
    <row r="41" spans="2:7" s="29" customFormat="1" ht="17.25" customHeight="1" thickBot="1" x14ac:dyDescent="0.4">
      <c r="B41" s="105"/>
      <c r="C41" s="116" t="s">
        <v>1</v>
      </c>
      <c r="D41" s="116" t="s">
        <v>359</v>
      </c>
      <c r="E41" s="61"/>
      <c r="F41" s="61"/>
      <c r="G41" s="109"/>
    </row>
    <row r="42" spans="2:7" s="29" customFormat="1" ht="17.25" customHeight="1" x14ac:dyDescent="0.35">
      <c r="B42" s="105"/>
      <c r="C42" s="117" t="s">
        <v>360</v>
      </c>
      <c r="D42" s="117">
        <v>0</v>
      </c>
      <c r="E42" s="61"/>
      <c r="F42" s="61"/>
      <c r="G42" s="109"/>
    </row>
    <row r="43" spans="2:7" s="29" customFormat="1" ht="17.25" customHeight="1" x14ac:dyDescent="0.35">
      <c r="B43" s="105"/>
      <c r="C43" s="118" t="s">
        <v>361</v>
      </c>
      <c r="D43" s="119"/>
      <c r="E43" s="120" t="s">
        <v>791</v>
      </c>
      <c r="F43" s="61"/>
      <c r="G43" s="109"/>
    </row>
    <row r="44" spans="2:7" s="29" customFormat="1" ht="8.25" customHeight="1" x14ac:dyDescent="0.35">
      <c r="B44" s="105"/>
      <c r="C44" s="61"/>
      <c r="D44" s="61"/>
      <c r="E44" s="61"/>
      <c r="F44" s="61"/>
      <c r="G44" s="109"/>
    </row>
    <row r="45" spans="2:7" s="29" customFormat="1" ht="16.5" customHeight="1" x14ac:dyDescent="0.35">
      <c r="B45" s="105"/>
      <c r="C45" s="687" t="s">
        <v>621</v>
      </c>
      <c r="D45" s="687"/>
      <c r="E45" s="687"/>
      <c r="F45" s="687"/>
      <c r="G45" s="109"/>
    </row>
    <row r="46" spans="2:7" s="29" customFormat="1" ht="6.75" customHeight="1" x14ac:dyDescent="0.35">
      <c r="B46" s="105"/>
      <c r="C46" s="61"/>
      <c r="D46" s="61"/>
      <c r="E46" s="61"/>
      <c r="F46" s="61"/>
      <c r="G46" s="109"/>
    </row>
    <row r="47" spans="2:7" s="29" customFormat="1" ht="17.25" customHeight="1" x14ac:dyDescent="0.35">
      <c r="B47" s="105"/>
      <c r="C47" s="113" t="s">
        <v>578</v>
      </c>
      <c r="D47" s="114"/>
      <c r="E47" s="114"/>
      <c r="F47" s="115"/>
      <c r="G47" s="109"/>
    </row>
    <row r="48" spans="2:7" s="29" customFormat="1" ht="5.25" customHeight="1" x14ac:dyDescent="0.35">
      <c r="B48" s="105"/>
      <c r="C48" s="61"/>
      <c r="D48" s="61"/>
      <c r="E48" s="61"/>
      <c r="F48" s="61"/>
      <c r="G48" s="109"/>
    </row>
    <row r="49" spans="2:7" s="29" customFormat="1" ht="14" x14ac:dyDescent="0.35">
      <c r="B49" s="105"/>
      <c r="C49" s="687" t="s">
        <v>147</v>
      </c>
      <c r="D49" s="687"/>
      <c r="E49" s="687"/>
      <c r="F49" s="687"/>
      <c r="G49" s="109"/>
    </row>
    <row r="50" spans="2:7" s="29" customFormat="1" ht="7.5" customHeight="1" x14ac:dyDescent="0.35">
      <c r="B50" s="105"/>
      <c r="C50" s="79"/>
      <c r="D50" s="79"/>
      <c r="E50" s="79"/>
      <c r="F50" s="79"/>
      <c r="G50" s="109"/>
    </row>
    <row r="51" spans="2:7" s="30" customFormat="1" ht="14" x14ac:dyDescent="0.35">
      <c r="B51" s="106"/>
      <c r="C51" s="113" t="s">
        <v>813</v>
      </c>
      <c r="D51" s="182"/>
      <c r="E51" s="182"/>
      <c r="F51" s="115"/>
      <c r="G51" s="110"/>
    </row>
    <row r="52" spans="2:7" s="29" customFormat="1" ht="35.25" customHeight="1" x14ac:dyDescent="0.35">
      <c r="B52" s="105"/>
      <c r="C52" s="687" t="s">
        <v>811</v>
      </c>
      <c r="D52" s="687"/>
      <c r="E52" s="687"/>
      <c r="F52" s="687"/>
      <c r="G52" s="109"/>
    </row>
    <row r="53" spans="2:7" s="29" customFormat="1" ht="66.75" customHeight="1" x14ac:dyDescent="0.35">
      <c r="B53" s="105"/>
      <c r="C53" s="687" t="s">
        <v>816</v>
      </c>
      <c r="D53" s="687"/>
      <c r="E53" s="687"/>
      <c r="F53" s="687"/>
      <c r="G53" s="109"/>
    </row>
    <row r="54" spans="2:7" s="29" customFormat="1" ht="33.75" customHeight="1" x14ac:dyDescent="0.35">
      <c r="B54" s="105"/>
      <c r="C54" s="687" t="s">
        <v>812</v>
      </c>
      <c r="D54" s="687"/>
      <c r="E54" s="687"/>
      <c r="F54" s="687"/>
      <c r="G54" s="109"/>
    </row>
    <row r="55" spans="2:7" s="30" customFormat="1" ht="14" x14ac:dyDescent="0.35">
      <c r="B55" s="106"/>
      <c r="C55" s="113" t="s">
        <v>817</v>
      </c>
      <c r="D55" s="182"/>
      <c r="E55" s="182"/>
      <c r="F55" s="115"/>
      <c r="G55" s="110"/>
    </row>
    <row r="56" spans="2:7" s="29" customFormat="1" ht="97.5" customHeight="1" x14ac:dyDescent="0.35">
      <c r="B56" s="105"/>
      <c r="C56" s="695" t="s">
        <v>999</v>
      </c>
      <c r="D56" s="696"/>
      <c r="E56" s="696"/>
      <c r="F56" s="696"/>
      <c r="G56" s="109"/>
    </row>
    <row r="57" spans="2:7" s="29" customFormat="1" ht="17.25" customHeight="1" x14ac:dyDescent="0.35">
      <c r="B57" s="105"/>
      <c r="C57" s="674" t="s">
        <v>786</v>
      </c>
      <c r="D57" s="674"/>
      <c r="E57" s="674"/>
      <c r="F57" s="674"/>
      <c r="G57" s="109"/>
    </row>
    <row r="58" spans="2:7" s="29" customFormat="1" ht="4.5" customHeight="1" x14ac:dyDescent="0.35">
      <c r="B58" s="105"/>
      <c r="C58" s="61"/>
      <c r="D58" s="61"/>
      <c r="E58" s="61"/>
      <c r="F58" s="61"/>
      <c r="G58" s="109"/>
    </row>
    <row r="59" spans="2:7" s="30" customFormat="1" ht="7.5" customHeight="1" x14ac:dyDescent="0.35">
      <c r="B59" s="106"/>
      <c r="C59" s="79"/>
      <c r="D59" s="79"/>
      <c r="E59" s="79"/>
      <c r="F59" s="79"/>
      <c r="G59" s="110"/>
    </row>
    <row r="60" spans="2:7" s="30" customFormat="1" ht="32.25" customHeight="1" x14ac:dyDescent="0.35">
      <c r="B60" s="106"/>
      <c r="C60" s="687" t="s">
        <v>609</v>
      </c>
      <c r="D60" s="687"/>
      <c r="E60" s="687"/>
      <c r="F60" s="687"/>
      <c r="G60" s="110"/>
    </row>
    <row r="61" spans="2:7" s="30" customFormat="1" ht="17.25" customHeight="1" x14ac:dyDescent="0.35">
      <c r="B61" s="106"/>
      <c r="C61" s="694" t="s">
        <v>610</v>
      </c>
      <c r="D61" s="694"/>
      <c r="E61" s="694"/>
      <c r="F61" s="694"/>
      <c r="G61" s="110"/>
    </row>
    <row r="62" spans="2:7" s="30" customFormat="1" ht="14" x14ac:dyDescent="0.35">
      <c r="B62" s="106"/>
      <c r="C62" s="694" t="s">
        <v>611</v>
      </c>
      <c r="D62" s="694"/>
      <c r="E62" s="694"/>
      <c r="F62" s="694"/>
      <c r="G62" s="110"/>
    </row>
    <row r="63" spans="2:7" s="30" customFormat="1" ht="11.25" customHeight="1" x14ac:dyDescent="0.35">
      <c r="B63" s="106"/>
      <c r="C63" s="79"/>
      <c r="D63" s="79"/>
      <c r="E63" s="79"/>
      <c r="F63" s="79"/>
      <c r="G63" s="110"/>
    </row>
    <row r="64" spans="2:7" s="30" customFormat="1" ht="14" x14ac:dyDescent="0.35">
      <c r="B64" s="106"/>
      <c r="C64" s="113" t="s">
        <v>617</v>
      </c>
      <c r="D64" s="182"/>
      <c r="E64" s="182"/>
      <c r="F64" s="79"/>
      <c r="G64" s="110"/>
    </row>
    <row r="65" spans="2:8" s="29" customFormat="1" ht="27" customHeight="1" x14ac:dyDescent="0.35">
      <c r="B65" s="105"/>
      <c r="C65" s="689" t="s">
        <v>612</v>
      </c>
      <c r="D65" s="689"/>
      <c r="E65" s="689"/>
      <c r="F65" s="689"/>
      <c r="G65" s="109"/>
    </row>
    <row r="66" spans="2:8" s="29" customFormat="1" ht="45.75" customHeight="1" x14ac:dyDescent="0.35">
      <c r="B66" s="105"/>
      <c r="C66" s="72" t="s">
        <v>362</v>
      </c>
      <c r="D66" s="687" t="s">
        <v>363</v>
      </c>
      <c r="E66" s="687"/>
      <c r="F66" s="687"/>
      <c r="G66" s="109"/>
    </row>
    <row r="67" spans="2:8" s="29" customFormat="1" ht="17.25" customHeight="1" x14ac:dyDescent="0.35">
      <c r="B67" s="105"/>
      <c r="C67" s="66" t="s">
        <v>364</v>
      </c>
      <c r="D67" s="66"/>
      <c r="E67" s="66"/>
      <c r="F67" s="66"/>
      <c r="G67" s="109"/>
    </row>
    <row r="68" spans="2:8" s="29" customFormat="1" ht="17.25" customHeight="1" x14ac:dyDescent="0.35">
      <c r="B68" s="105"/>
      <c r="C68" s="66" t="s">
        <v>365</v>
      </c>
      <c r="D68" s="66"/>
      <c r="E68" s="66"/>
      <c r="F68" s="66"/>
      <c r="G68" s="109"/>
    </row>
    <row r="69" spans="2:8" s="29" customFormat="1" ht="17.25" customHeight="1" x14ac:dyDescent="0.35">
      <c r="B69" s="105"/>
      <c r="C69" s="66" t="s">
        <v>613</v>
      </c>
      <c r="D69" s="66"/>
      <c r="E69" s="66"/>
      <c r="F69" s="66"/>
      <c r="G69" s="109"/>
    </row>
    <row r="70" spans="2:8" s="29" customFormat="1" ht="12.75" customHeight="1" x14ac:dyDescent="0.35">
      <c r="B70" s="105"/>
      <c r="C70" s="66"/>
      <c r="D70" s="66"/>
      <c r="E70" s="66"/>
      <c r="F70" s="66"/>
      <c r="G70" s="109"/>
    </row>
    <row r="71" spans="2:8" s="29" customFormat="1" ht="17.25" customHeight="1" x14ac:dyDescent="0.35">
      <c r="B71" s="105"/>
      <c r="C71" s="113" t="s">
        <v>618</v>
      </c>
      <c r="D71" s="114"/>
      <c r="E71" s="114"/>
      <c r="F71" s="66"/>
      <c r="G71" s="109"/>
    </row>
    <row r="72" spans="2:8" s="29" customFormat="1" ht="26.25" customHeight="1" x14ac:dyDescent="0.35">
      <c r="B72" s="105"/>
      <c r="C72" s="687" t="s">
        <v>614</v>
      </c>
      <c r="D72" s="689"/>
      <c r="E72" s="689"/>
      <c r="F72" s="689"/>
      <c r="G72" s="109"/>
    </row>
    <row r="73" spans="2:8" s="29" customFormat="1" ht="76.5" customHeight="1" x14ac:dyDescent="0.35">
      <c r="B73" s="105"/>
      <c r="C73" s="687" t="s">
        <v>615</v>
      </c>
      <c r="D73" s="687"/>
      <c r="E73" s="687"/>
      <c r="F73" s="687"/>
      <c r="G73" s="109"/>
    </row>
    <row r="74" spans="2:8" s="29" customFormat="1" ht="36" customHeight="1" x14ac:dyDescent="0.35">
      <c r="B74" s="105"/>
      <c r="C74" s="687" t="s">
        <v>616</v>
      </c>
      <c r="D74" s="687"/>
      <c r="E74" s="687"/>
      <c r="F74" s="687"/>
      <c r="G74" s="109"/>
    </row>
    <row r="75" spans="2:8" s="29" customFormat="1" ht="9.75" customHeight="1" x14ac:dyDescent="0.35">
      <c r="B75" s="105"/>
      <c r="C75" s="66"/>
      <c r="D75" s="66"/>
      <c r="E75" s="66"/>
      <c r="F75" s="66"/>
      <c r="G75" s="109"/>
    </row>
    <row r="76" spans="2:8" s="29" customFormat="1" ht="17.25" customHeight="1" x14ac:dyDescent="0.35">
      <c r="B76" s="105"/>
      <c r="C76" s="688" t="s">
        <v>619</v>
      </c>
      <c r="D76" s="688"/>
      <c r="E76" s="688"/>
      <c r="F76" s="688"/>
      <c r="G76" s="109"/>
    </row>
    <row r="77" spans="2:8" s="29" customFormat="1" ht="7.5" customHeight="1" x14ac:dyDescent="0.35">
      <c r="B77" s="105"/>
      <c r="C77" s="61"/>
      <c r="D77" s="61"/>
      <c r="E77" s="61"/>
      <c r="F77" s="61"/>
      <c r="G77" s="109"/>
    </row>
    <row r="78" spans="2:8" s="29" customFormat="1" ht="31.5" customHeight="1" x14ac:dyDescent="0.35">
      <c r="B78" s="105"/>
      <c r="C78" s="687" t="s">
        <v>404</v>
      </c>
      <c r="D78" s="687"/>
      <c r="E78" s="687"/>
      <c r="F78" s="687"/>
      <c r="G78" s="109"/>
      <c r="H78" s="304"/>
    </row>
    <row r="79" spans="2:8" s="29" customFormat="1" ht="6" customHeight="1" x14ac:dyDescent="0.35">
      <c r="B79" s="105"/>
      <c r="C79" s="61"/>
      <c r="D79" s="61"/>
      <c r="E79" s="61"/>
      <c r="F79" s="61"/>
      <c r="G79" s="109"/>
    </row>
    <row r="80" spans="2:8" s="29" customFormat="1" ht="14.25" customHeight="1" x14ac:dyDescent="0.35">
      <c r="B80" s="105"/>
      <c r="C80" s="689" t="s">
        <v>403</v>
      </c>
      <c r="D80" s="689"/>
      <c r="E80" s="689"/>
      <c r="F80" s="689"/>
      <c r="G80" s="109"/>
    </row>
    <row r="81" spans="2:8" s="29" customFormat="1" ht="15" customHeight="1" x14ac:dyDescent="0.35">
      <c r="B81" s="105"/>
      <c r="C81" s="66"/>
      <c r="D81" s="66"/>
      <c r="E81" s="66"/>
      <c r="F81" s="66"/>
      <c r="G81" s="109"/>
    </row>
    <row r="82" spans="2:8" s="29" customFormat="1" ht="17.25" customHeight="1" x14ac:dyDescent="0.35">
      <c r="B82" s="105"/>
      <c r="C82" s="688" t="s">
        <v>620</v>
      </c>
      <c r="D82" s="688"/>
      <c r="E82" s="688"/>
      <c r="F82" s="688"/>
      <c r="G82" s="109"/>
    </row>
    <row r="83" spans="2:8" s="29" customFormat="1" ht="4.5" customHeight="1" x14ac:dyDescent="0.35">
      <c r="B83" s="105"/>
      <c r="C83" s="61"/>
      <c r="D83" s="61"/>
      <c r="E83" s="61"/>
      <c r="F83" s="61"/>
      <c r="G83" s="109"/>
    </row>
    <row r="84" spans="2:8" s="29" customFormat="1" ht="9.75" customHeight="1" x14ac:dyDescent="0.35">
      <c r="B84" s="105"/>
      <c r="C84" s="61"/>
      <c r="D84" s="61"/>
      <c r="E84" s="61"/>
      <c r="F84" s="61"/>
      <c r="G84" s="109"/>
    </row>
    <row r="85" spans="2:8" s="29" customFormat="1" ht="37.5" customHeight="1" x14ac:dyDescent="0.35">
      <c r="B85" s="105"/>
      <c r="C85" s="687" t="s">
        <v>351</v>
      </c>
      <c r="D85" s="687"/>
      <c r="E85" s="687"/>
      <c r="F85" s="687"/>
      <c r="G85" s="109"/>
    </row>
    <row r="86" spans="2:8" s="29" customFormat="1" ht="8.25" customHeight="1" x14ac:dyDescent="0.35">
      <c r="B86" s="105"/>
      <c r="C86" s="61"/>
      <c r="D86" s="61"/>
      <c r="E86" s="61"/>
      <c r="F86" s="61"/>
      <c r="G86" s="109"/>
    </row>
    <row r="87" spans="2:8" s="29" customFormat="1" ht="17.25" customHeight="1" x14ac:dyDescent="0.35">
      <c r="B87" s="105"/>
      <c r="C87" s="689" t="s">
        <v>352</v>
      </c>
      <c r="D87" s="689"/>
      <c r="E87" s="689"/>
      <c r="F87" s="689"/>
      <c r="G87" s="109"/>
    </row>
    <row r="88" spans="2:8" s="29" customFormat="1" ht="17.25" customHeight="1" x14ac:dyDescent="0.35">
      <c r="B88" s="105"/>
      <c r="C88" s="61" t="s">
        <v>353</v>
      </c>
      <c r="D88" s="73" t="str">
        <f>Lists!K12</f>
        <v>EFA</v>
      </c>
      <c r="E88" s="61"/>
      <c r="F88" s="61"/>
      <c r="G88" s="109"/>
    </row>
    <row r="89" spans="2:8" s="29" customFormat="1" ht="15" customHeight="1" x14ac:dyDescent="0.35">
      <c r="B89" s="105"/>
      <c r="C89" s="61" t="s">
        <v>354</v>
      </c>
      <c r="D89" s="73" t="str">
        <f>Lists!K13</f>
        <v>EFA_ACC_A</v>
      </c>
      <c r="E89" s="61"/>
      <c r="F89" s="61"/>
      <c r="G89" s="109"/>
    </row>
    <row r="90" spans="2:8" s="29" customFormat="1" ht="6.75" customHeight="1" x14ac:dyDescent="0.35">
      <c r="B90" s="105"/>
      <c r="C90" s="61"/>
      <c r="D90" s="73"/>
      <c r="E90" s="61"/>
      <c r="F90" s="61"/>
      <c r="G90" s="109"/>
    </row>
    <row r="91" spans="2:8" s="29" customFormat="1" ht="91.5" customHeight="1" x14ac:dyDescent="0.35">
      <c r="B91" s="105"/>
      <c r="C91" s="690" t="s">
        <v>787</v>
      </c>
      <c r="D91" s="690"/>
      <c r="E91" s="690"/>
      <c r="F91" s="690"/>
      <c r="G91" s="109"/>
      <c r="H91" s="305"/>
    </row>
    <row r="92" spans="2:8" s="29" customFormat="1" ht="6.75" customHeight="1" x14ac:dyDescent="0.35">
      <c r="B92" s="105"/>
      <c r="C92" s="61"/>
      <c r="D92" s="73"/>
      <c r="E92" s="61"/>
      <c r="F92" s="61"/>
      <c r="G92" s="109"/>
    </row>
    <row r="93" spans="2:8" s="29" customFormat="1" ht="29.25" customHeight="1" x14ac:dyDescent="0.35">
      <c r="B93" s="105"/>
      <c r="C93" s="687" t="s">
        <v>355</v>
      </c>
      <c r="D93" s="687"/>
      <c r="E93" s="687"/>
      <c r="F93" s="687"/>
      <c r="G93" s="109"/>
    </row>
    <row r="94" spans="2:8" s="29" customFormat="1" ht="17.25" customHeight="1" x14ac:dyDescent="0.35">
      <c r="B94" s="105"/>
      <c r="C94" s="61" t="s">
        <v>356</v>
      </c>
      <c r="D94" s="121" t="str">
        <f>Lists!K14</f>
        <v>https://webgate.ec.europa.eu/edamis/helpcenter/website/index.htm</v>
      </c>
      <c r="E94" s="61"/>
      <c r="F94" s="61"/>
      <c r="G94" s="109"/>
    </row>
    <row r="95" spans="2:8" s="29" customFormat="1" ht="17.25" customHeight="1" x14ac:dyDescent="0.35">
      <c r="B95" s="105"/>
      <c r="C95" s="61" t="s">
        <v>357</v>
      </c>
      <c r="D95" s="73" t="str">
        <f>Lists!K15</f>
        <v>estat-data-metadata-services@ec.europa.eu</v>
      </c>
      <c r="E95" s="61"/>
      <c r="F95" s="61"/>
      <c r="G95" s="109"/>
    </row>
    <row r="96" spans="2:8" s="29" customFormat="1" ht="17.25" customHeight="1" x14ac:dyDescent="0.35">
      <c r="B96" s="105"/>
      <c r="C96" s="61" t="s">
        <v>358</v>
      </c>
      <c r="D96" s="73" t="str">
        <f>Lists!K17</f>
        <v>(+352) 4301 30212</v>
      </c>
      <c r="E96" s="61"/>
      <c r="F96" s="61"/>
      <c r="G96" s="109"/>
    </row>
    <row r="97" spans="2:7" s="29" customFormat="1" ht="5.25" customHeight="1" x14ac:dyDescent="0.35">
      <c r="B97" s="105"/>
      <c r="C97" s="61"/>
      <c r="D97" s="61"/>
      <c r="E97" s="61"/>
      <c r="F97" s="61"/>
      <c r="G97" s="109"/>
    </row>
    <row r="98" spans="2:7" s="29" customFormat="1" ht="17.25" customHeight="1" x14ac:dyDescent="0.35">
      <c r="B98" s="105"/>
      <c r="C98" s="688" t="s">
        <v>788</v>
      </c>
      <c r="D98" s="688"/>
      <c r="E98" s="688"/>
      <c r="F98" s="688"/>
      <c r="G98" s="109"/>
    </row>
    <row r="99" spans="2:7" s="29" customFormat="1" ht="4.5" customHeight="1" x14ac:dyDescent="0.35">
      <c r="B99" s="105"/>
      <c r="C99" s="61"/>
      <c r="D99" s="61"/>
      <c r="E99" s="61"/>
      <c r="F99" s="61"/>
      <c r="G99" s="109"/>
    </row>
    <row r="100" spans="2:7" s="29" customFormat="1" ht="17.25" customHeight="1" x14ac:dyDescent="0.35">
      <c r="B100" s="105"/>
      <c r="C100" s="689" t="str">
        <f>CONCATENATE("The guidelines to report on ", Lists!K7," are available on Eurostat website:")</f>
        <v>The guidelines to report on European Forest Accounts are available on Eurostat website:</v>
      </c>
      <c r="D100" s="689"/>
      <c r="E100" s="689"/>
      <c r="F100" s="689"/>
      <c r="G100" s="109"/>
    </row>
    <row r="101" spans="2:7" s="29" customFormat="1" ht="17.25" customHeight="1" x14ac:dyDescent="0.35">
      <c r="B101" s="105"/>
      <c r="C101" s="693" t="str">
        <f>Lists!K19</f>
        <v>http://ec.europa.eu/eurostat/web/forestry/methodology</v>
      </c>
      <c r="D101" s="693"/>
      <c r="E101" s="693"/>
      <c r="F101" s="693"/>
      <c r="G101" s="109"/>
    </row>
    <row r="102" spans="2:7" s="29" customFormat="1" ht="5.25" customHeight="1" x14ac:dyDescent="0.35">
      <c r="B102" s="105"/>
      <c r="C102" s="61"/>
      <c r="D102" s="73"/>
      <c r="E102" s="61"/>
      <c r="F102" s="61"/>
      <c r="G102" s="109"/>
    </row>
    <row r="103" spans="2:7" s="29" customFormat="1" ht="22.5" customHeight="1" x14ac:dyDescent="0.35">
      <c r="B103" s="105"/>
      <c r="C103" s="687" t="s">
        <v>366</v>
      </c>
      <c r="D103" s="687"/>
      <c r="E103" s="687"/>
      <c r="F103" s="687"/>
      <c r="G103" s="109"/>
    </row>
    <row r="104" spans="2:7" s="29" customFormat="1" ht="20.25" customHeight="1" x14ac:dyDescent="0.35">
      <c r="B104" s="105"/>
      <c r="C104" s="692" t="str">
        <f>Lists!K18</f>
        <v>ESTAT-FORESTACCOUNTS@EC.EUROPA.EU</v>
      </c>
      <c r="D104" s="692"/>
      <c r="E104" s="692"/>
      <c r="F104" s="692"/>
      <c r="G104" s="109"/>
    </row>
    <row r="105" spans="2:7" s="31" customFormat="1" ht="7.5" customHeight="1" thickBot="1" x14ac:dyDescent="0.4">
      <c r="B105" s="107"/>
      <c r="C105" s="122"/>
      <c r="D105" s="122"/>
      <c r="E105" s="122"/>
      <c r="F105" s="123"/>
      <c r="G105" s="111"/>
    </row>
    <row r="108" spans="2:7" ht="12" customHeight="1" x14ac:dyDescent="0.25"/>
  </sheetData>
  <sheetProtection algorithmName="SHA-512" hashValue="xtXBynAN66ws9ksDP67Iyhii3mReyPRDbYBvF58pqMNJZiWdRsl+JPcPEJ6zQZI2fBaO2mPzyxByOUhZuDmwgw==" saltValue="+sM29h9sC2E771cir7qcug==" spinCount="100000" sheet="1" objects="1" scenarios="1"/>
  <mergeCells count="52">
    <mergeCell ref="C74:F74"/>
    <mergeCell ref="C35:F35"/>
    <mergeCell ref="C40:F40"/>
    <mergeCell ref="C25:F25"/>
    <mergeCell ref="C61:F61"/>
    <mergeCell ref="C62:F62"/>
    <mergeCell ref="C65:F65"/>
    <mergeCell ref="D66:F66"/>
    <mergeCell ref="C72:F72"/>
    <mergeCell ref="C31:F31"/>
    <mergeCell ref="C52:F52"/>
    <mergeCell ref="C53:F53"/>
    <mergeCell ref="C54:F54"/>
    <mergeCell ref="C56:F56"/>
    <mergeCell ref="C73:F73"/>
    <mergeCell ref="C104:F104"/>
    <mergeCell ref="C98:F98"/>
    <mergeCell ref="C100:F100"/>
    <mergeCell ref="C101:F101"/>
    <mergeCell ref="C103:F103"/>
    <mergeCell ref="C93:F93"/>
    <mergeCell ref="C27:F27"/>
    <mergeCell ref="C45:F45"/>
    <mergeCell ref="C33:F33"/>
    <mergeCell ref="C34:F34"/>
    <mergeCell ref="C76:F76"/>
    <mergeCell ref="C91:F91"/>
    <mergeCell ref="C78:F78"/>
    <mergeCell ref="C49:F49"/>
    <mergeCell ref="C36:F36"/>
    <mergeCell ref="C80:F80"/>
    <mergeCell ref="C82:F82"/>
    <mergeCell ref="C85:F85"/>
    <mergeCell ref="C87:F87"/>
    <mergeCell ref="C57:F57"/>
    <mergeCell ref="C60:F60"/>
    <mergeCell ref="C15:F15"/>
    <mergeCell ref="C23:F23"/>
    <mergeCell ref="C24:F24"/>
    <mergeCell ref="C4:F4"/>
    <mergeCell ref="C5:F5"/>
    <mergeCell ref="C7:F7"/>
    <mergeCell ref="C9:F9"/>
    <mergeCell ref="C10:F10"/>
    <mergeCell ref="C11:F11"/>
    <mergeCell ref="C12:F12"/>
    <mergeCell ref="C13:F13"/>
    <mergeCell ref="C14:F14"/>
    <mergeCell ref="C16:F16"/>
    <mergeCell ref="C20:F20"/>
    <mergeCell ref="C21:F21"/>
    <mergeCell ref="C22:F22"/>
  </mergeCells>
  <hyperlinks>
    <hyperlink ref="D94" r:id="rId1" display="https://webgate.ec.europa.eu/edamis/helpcenter/website/index.htm" xr:uid="{00000000-0004-0000-0200-000000000000}"/>
    <hyperlink ref="C101:F101" r:id="rId2" display="https://ec.europa.eu/eurostat/web/forestry/methodology" xr:uid="{00000000-0004-0000-0200-000001000000}"/>
  </hyperlinks>
  <pageMargins left="0.25" right="0.25" top="0.75" bottom="0.75" header="0.3" footer="0.3"/>
  <pageSetup paperSize="9" scale="73" fitToHeight="0"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3">
    <tabColor rgb="FF62893B"/>
  </sheetPr>
  <dimension ref="A1:H25"/>
  <sheetViews>
    <sheetView showGridLines="0" tabSelected="1" topLeftCell="A8" workbookViewId="0">
      <selection activeCell="C13" sqref="C13:G13"/>
    </sheetView>
  </sheetViews>
  <sheetFormatPr defaultColWidth="9.26953125" defaultRowHeight="12.5" x14ac:dyDescent="0.25"/>
  <cols>
    <col min="1" max="1" width="2.26953125" style="3" customWidth="1"/>
    <col min="2" max="2" width="1.7265625" style="3" customWidth="1"/>
    <col min="3" max="3" width="15.7265625" style="3" customWidth="1"/>
    <col min="4" max="4" width="32.54296875" style="3" customWidth="1"/>
    <col min="5" max="5" width="28.453125" style="3" customWidth="1"/>
    <col min="6" max="6" width="1.26953125" style="3" customWidth="1"/>
    <col min="7" max="7" width="60.453125" style="3" customWidth="1"/>
    <col min="8" max="8" width="1.26953125" style="3" customWidth="1"/>
    <col min="9" max="16384" width="9.26953125" style="3"/>
  </cols>
  <sheetData>
    <row r="1" spans="1:8" s="27" customFormat="1" ht="12" thickBot="1" x14ac:dyDescent="0.4"/>
    <row r="2" spans="1:8" s="28" customFormat="1" ht="42" customHeight="1" x14ac:dyDescent="0.25">
      <c r="B2" s="47"/>
      <c r="C2" s="48"/>
      <c r="D2" s="49"/>
      <c r="E2" s="49"/>
      <c r="F2" s="49"/>
      <c r="G2" s="49"/>
      <c r="H2" s="50"/>
    </row>
    <row r="3" spans="1:8" s="27" customFormat="1" ht="17.25" customHeight="1" x14ac:dyDescent="0.35">
      <c r="B3" s="51"/>
      <c r="C3" s="52"/>
      <c r="D3" s="53"/>
      <c r="E3" s="53"/>
      <c r="F3" s="53"/>
      <c r="G3" s="54" t="str">
        <f>UPPER(Lists!K3)</f>
        <v>STATISTICAL OFFICE OF THE EUROPEAN UNION</v>
      </c>
      <c r="H3" s="55"/>
    </row>
    <row r="4" spans="1:8" s="27" customFormat="1" ht="22.15" customHeight="1" x14ac:dyDescent="0.35">
      <c r="B4" s="51"/>
      <c r="C4" s="701" t="str">
        <f>UPPER(Lists!K7)</f>
        <v>EUROPEAN FOREST ACCOUNTS</v>
      </c>
      <c r="D4" s="701"/>
      <c r="E4" s="701"/>
      <c r="F4" s="701"/>
      <c r="G4" s="701"/>
      <c r="H4" s="55"/>
    </row>
    <row r="5" spans="1:8" s="27" customFormat="1" ht="22.15" customHeight="1" x14ac:dyDescent="0.35">
      <c r="B5" s="56"/>
      <c r="C5" s="677" t="str">
        <f>CONCATENATE(Lists!K8," DATA COLLECTION")</f>
        <v>2024 DATA COLLECTION</v>
      </c>
      <c r="D5" s="677"/>
      <c r="E5" s="677"/>
      <c r="F5" s="677"/>
      <c r="G5" s="677"/>
      <c r="H5" s="55"/>
    </row>
    <row r="6" spans="1:8" s="27" customFormat="1" ht="24" customHeight="1" thickBot="1" x14ac:dyDescent="0.4">
      <c r="B6" s="56"/>
      <c r="C6" s="57"/>
      <c r="D6" s="57"/>
      <c r="E6" s="57"/>
      <c r="F6" s="57"/>
      <c r="G6" s="57"/>
      <c r="H6" s="55"/>
    </row>
    <row r="7" spans="1:8" s="27" customFormat="1" ht="39" customHeight="1" thickBot="1" x14ac:dyDescent="0.4">
      <c r="B7" s="58"/>
      <c r="C7" s="682" t="s">
        <v>367</v>
      </c>
      <c r="D7" s="682"/>
      <c r="E7" s="682"/>
      <c r="F7" s="682"/>
      <c r="G7" s="682"/>
      <c r="H7" s="55"/>
    </row>
    <row r="8" spans="1:8" s="27" customFormat="1" ht="14.25" customHeight="1" x14ac:dyDescent="0.35">
      <c r="B8" s="58"/>
      <c r="C8" s="59"/>
      <c r="D8" s="59"/>
      <c r="E8" s="59"/>
      <c r="F8" s="59"/>
      <c r="G8" s="59"/>
      <c r="H8" s="55"/>
    </row>
    <row r="9" spans="1:8" s="28" customFormat="1" ht="18" customHeight="1" x14ac:dyDescent="0.3">
      <c r="A9" s="32"/>
      <c r="B9" s="60"/>
      <c r="C9" s="689" t="s">
        <v>368</v>
      </c>
      <c r="D9" s="702"/>
      <c r="E9" s="386" t="s">
        <v>302</v>
      </c>
      <c r="F9" s="62"/>
      <c r="G9" s="63" t="str">
        <f>IF(E9="","",VLOOKUP(E9,Lists!A2:B40,2,FALSE))</f>
        <v>EE</v>
      </c>
      <c r="H9" s="64"/>
    </row>
    <row r="10" spans="1:8" s="28" customFormat="1" ht="25.5" customHeight="1" x14ac:dyDescent="0.3">
      <c r="A10" s="33"/>
      <c r="B10" s="65"/>
      <c r="C10" s="66" t="s">
        <v>369</v>
      </c>
      <c r="D10" s="67"/>
      <c r="E10" s="387">
        <v>2022</v>
      </c>
      <c r="F10" s="68"/>
      <c r="G10" s="69" t="s">
        <v>135</v>
      </c>
      <c r="H10" s="64"/>
    </row>
    <row r="11" spans="1:8" s="28" customFormat="1" ht="17.25" customHeight="1" x14ac:dyDescent="0.3">
      <c r="A11" s="33"/>
      <c r="B11" s="65"/>
      <c r="C11" s="61" t="s">
        <v>381</v>
      </c>
      <c r="D11" s="70"/>
      <c r="E11" s="71" t="str">
        <f>IF(E9="","",VLOOKUP(E9,Lists!A2:C40,3,FALSE))</f>
        <v>EUR</v>
      </c>
      <c r="F11" s="62"/>
      <c r="G11" s="72"/>
      <c r="H11" s="64"/>
    </row>
    <row r="12" spans="1:8" s="28" customFormat="1" ht="32.65" customHeight="1" x14ac:dyDescent="0.3">
      <c r="A12" s="32"/>
      <c r="B12" s="60"/>
      <c r="C12" s="73" t="str">
        <f>CONCATENATE("The due date for reporting is ",Lists!K10)</f>
        <v>The due date for reporting is 20 September 2024</v>
      </c>
      <c r="D12" s="73"/>
      <c r="E12" s="74"/>
      <c r="F12" s="73"/>
      <c r="G12" s="75"/>
      <c r="H12" s="64"/>
    </row>
    <row r="13" spans="1:8" s="27" customFormat="1" ht="22.15" customHeight="1" x14ac:dyDescent="0.3">
      <c r="A13" s="34"/>
      <c r="B13" s="76"/>
      <c r="C13" s="680" t="str">
        <f>"Who is the primary contact point for the data collection '" &amp;  Lists!K7&amp;"' in your country?"</f>
        <v>Who is the primary contact point for the data collection 'European Forest Accounts' in your country?</v>
      </c>
      <c r="D13" s="680"/>
      <c r="E13" s="680"/>
      <c r="F13" s="680"/>
      <c r="G13" s="680"/>
      <c r="H13" s="77"/>
    </row>
    <row r="14" spans="1:8" s="28" customFormat="1" ht="5.25" customHeight="1" x14ac:dyDescent="0.3">
      <c r="A14" s="32"/>
      <c r="B14" s="60"/>
      <c r="C14" s="78"/>
      <c r="D14" s="78"/>
      <c r="E14" s="78"/>
      <c r="F14" s="78"/>
      <c r="G14" s="72"/>
      <c r="H14" s="64"/>
    </row>
    <row r="15" spans="1:8" s="28" customFormat="1" ht="17.25" customHeight="1" x14ac:dyDescent="0.3">
      <c r="A15" s="32"/>
      <c r="B15" s="60"/>
      <c r="C15" s="79" t="s">
        <v>370</v>
      </c>
      <c r="D15" s="697" t="s">
        <v>1022</v>
      </c>
      <c r="E15" s="698"/>
      <c r="F15" s="698"/>
      <c r="G15" s="698"/>
      <c r="H15" s="64"/>
    </row>
    <row r="16" spans="1:8" s="28" customFormat="1" ht="4.5" customHeight="1" x14ac:dyDescent="0.3">
      <c r="A16" s="32"/>
      <c r="B16" s="60"/>
      <c r="C16" s="79"/>
      <c r="D16" s="66"/>
      <c r="E16" s="66"/>
      <c r="F16" s="66"/>
      <c r="G16" s="211"/>
      <c r="H16" s="64"/>
    </row>
    <row r="17" spans="1:8" s="28" customFormat="1" ht="17.25" customHeight="1" x14ac:dyDescent="0.3">
      <c r="A17" s="32"/>
      <c r="B17" s="60"/>
      <c r="C17" s="79" t="s">
        <v>371</v>
      </c>
      <c r="D17" s="697" t="s">
        <v>1021</v>
      </c>
      <c r="E17" s="698"/>
      <c r="F17" s="698"/>
      <c r="G17" s="698"/>
      <c r="H17" s="64"/>
    </row>
    <row r="18" spans="1:8" s="28" customFormat="1" ht="5.25" customHeight="1" x14ac:dyDescent="0.3">
      <c r="A18" s="32"/>
      <c r="B18" s="60"/>
      <c r="C18" s="79"/>
      <c r="D18" s="66"/>
      <c r="E18" s="66"/>
      <c r="F18" s="66"/>
      <c r="G18" s="211"/>
      <c r="H18" s="64"/>
    </row>
    <row r="19" spans="1:8" s="28" customFormat="1" ht="17.25" customHeight="1" x14ac:dyDescent="0.3">
      <c r="A19" s="32"/>
      <c r="B19" s="60"/>
      <c r="C19" s="79" t="s">
        <v>372</v>
      </c>
      <c r="D19" s="697" t="s">
        <v>1025</v>
      </c>
      <c r="E19" s="698"/>
      <c r="F19" s="698"/>
      <c r="G19" s="698"/>
      <c r="H19" s="64"/>
    </row>
    <row r="20" spans="1:8" s="28" customFormat="1" ht="3.75" customHeight="1" x14ac:dyDescent="0.3">
      <c r="A20" s="32"/>
      <c r="B20" s="60"/>
      <c r="C20" s="79"/>
      <c r="D20" s="66"/>
      <c r="E20" s="66"/>
      <c r="F20" s="66"/>
      <c r="G20" s="211"/>
      <c r="H20" s="64"/>
    </row>
    <row r="21" spans="1:8" s="28" customFormat="1" ht="17.25" customHeight="1" x14ac:dyDescent="0.3">
      <c r="A21" s="32"/>
      <c r="B21" s="60"/>
      <c r="C21" s="79" t="s">
        <v>373</v>
      </c>
      <c r="D21" s="699" t="s">
        <v>1024</v>
      </c>
      <c r="E21" s="699"/>
      <c r="F21" s="699"/>
      <c r="G21" s="699"/>
      <c r="H21" s="64"/>
    </row>
    <row r="22" spans="1:8" s="28" customFormat="1" ht="5.25" customHeight="1" x14ac:dyDescent="0.3">
      <c r="A22" s="33"/>
      <c r="B22" s="65"/>
      <c r="C22" s="79"/>
      <c r="D22" s="66"/>
      <c r="E22" s="66"/>
      <c r="F22" s="66"/>
      <c r="G22" s="211"/>
      <c r="H22" s="64"/>
    </row>
    <row r="23" spans="1:8" s="28" customFormat="1" ht="17.25" customHeight="1" x14ac:dyDescent="0.3">
      <c r="A23" s="32"/>
      <c r="B23" s="60"/>
      <c r="C23" s="79" t="s">
        <v>374</v>
      </c>
      <c r="D23" s="697" t="s">
        <v>1023</v>
      </c>
      <c r="E23" s="698"/>
      <c r="F23" s="698"/>
      <c r="G23" s="698"/>
      <c r="H23" s="64"/>
    </row>
    <row r="24" spans="1:8" s="28" customFormat="1" ht="30" customHeight="1" x14ac:dyDescent="0.3">
      <c r="A24" s="32"/>
      <c r="B24" s="60"/>
      <c r="C24" s="700" t="s">
        <v>375</v>
      </c>
      <c r="D24" s="700"/>
      <c r="E24" s="700"/>
      <c r="F24" s="700"/>
      <c r="G24" s="700"/>
      <c r="H24" s="64"/>
    </row>
    <row r="25" spans="1:8" ht="13" thickBot="1" x14ac:dyDescent="0.3">
      <c r="B25" s="80"/>
      <c r="C25" s="81"/>
      <c r="D25" s="81"/>
      <c r="E25" s="81"/>
      <c r="F25" s="81"/>
      <c r="G25" s="81"/>
      <c r="H25" s="82"/>
    </row>
  </sheetData>
  <sheetProtection algorithmName="SHA-512" hashValue="fZh6hCpaEm0xKJuBHeq8ELalBhweqHmqPiMgNe6AnwRa2FWhEVjs0ew2J7XtYEhY50q+pp0WFoYnnt//SlPj1A==" saltValue="DBrAuqI5mwtqtGyMA3KJeQ==" spinCount="100000" sheet="1" objects="1" scenarios="1"/>
  <mergeCells count="11">
    <mergeCell ref="D19:G19"/>
    <mergeCell ref="D21:G21"/>
    <mergeCell ref="D23:G23"/>
    <mergeCell ref="C24:G24"/>
    <mergeCell ref="C4:G4"/>
    <mergeCell ref="C5:G5"/>
    <mergeCell ref="C7:G7"/>
    <mergeCell ref="C13:G13"/>
    <mergeCell ref="D15:G15"/>
    <mergeCell ref="D17:G17"/>
    <mergeCell ref="C9:D9"/>
  </mergeCells>
  <dataValidations count="1">
    <dataValidation type="custom" allowBlank="1" showInputMessage="1" showErrorMessage="1" error="The email address format is not valid" sqref="D23:G23" xr:uid="{00000000-0002-0000-0300-000000000000}">
      <formula1>AND(IFERROR(FIND(".",A2),FALSE),IFERROR(FIND(".",A2,FIND("@",A2)),FALSE))</formula1>
    </dataValidation>
  </dataValidations>
  <pageMargins left="0.25" right="0.25" top="0.75" bottom="0.75" header="0.3" footer="0.3"/>
  <pageSetup paperSize="9" orientation="landscape"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Lists!$A$2:$A$40</xm:f>
          </x14:formula1>
          <xm:sqref>E9</xm:sqref>
        </x14:dataValidation>
        <x14:dataValidation type="whole" allowBlank="1" showInputMessage="1" showErrorMessage="1" errorTitle="Please enter a valid year" error="Reference year must be &gt; 1970 and smaller than the data collection year - 1" promptTitle="Please enter the reference year" xr:uid="{00000000-0002-0000-0300-000002000000}">
          <x14:formula1>
            <xm:f>1970</xm:f>
          </x14:formula1>
          <x14:formula2>
            <xm:f>Lists!K8 - 1</xm:f>
          </x14:formula2>
          <xm:sqref>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62893B"/>
    <pageSetUpPr fitToPage="1"/>
  </sheetPr>
  <dimension ref="B1:F59"/>
  <sheetViews>
    <sheetView showGridLines="0" workbookViewId="0">
      <selection activeCell="E9" sqref="E9"/>
    </sheetView>
  </sheetViews>
  <sheetFormatPr defaultColWidth="9.26953125" defaultRowHeight="14" x14ac:dyDescent="0.3"/>
  <cols>
    <col min="1" max="1" width="1.26953125" style="135" customWidth="1"/>
    <col min="2" max="2" width="0.7265625" style="135" customWidth="1"/>
    <col min="3" max="3" width="2.26953125" style="135" customWidth="1"/>
    <col min="4" max="4" width="7.453125" style="136" customWidth="1"/>
    <col min="5" max="5" width="130.7265625" style="135" customWidth="1"/>
    <col min="6" max="6" width="2.26953125" style="135" customWidth="1"/>
    <col min="7" max="16384" width="9.26953125" style="135"/>
  </cols>
  <sheetData>
    <row r="1" spans="2:6" ht="9.75" customHeight="1" thickBot="1" x14ac:dyDescent="0.35"/>
    <row r="2" spans="2:6" ht="40.5" customHeight="1" x14ac:dyDescent="0.35">
      <c r="C2" s="168"/>
      <c r="D2" s="703"/>
      <c r="E2" s="703"/>
      <c r="F2" s="169"/>
    </row>
    <row r="3" spans="2:6" ht="19.5" customHeight="1" x14ac:dyDescent="0.3">
      <c r="C3" s="60"/>
      <c r="D3" s="170"/>
      <c r="E3" s="171" t="str">
        <f>UPPER(Lists!K3)</f>
        <v>STATISTICAL OFFICE OF THE EUROPEAN UNION</v>
      </c>
      <c r="F3" s="64"/>
    </row>
    <row r="4" spans="2:6" ht="21.75" customHeight="1" x14ac:dyDescent="0.3">
      <c r="C4" s="60"/>
      <c r="D4" s="704" t="str">
        <f>UPPER(Lists!K7)</f>
        <v>EUROPEAN FOREST ACCOUNTS</v>
      </c>
      <c r="E4" s="704"/>
      <c r="F4" s="64"/>
    </row>
    <row r="5" spans="2:6" ht="18" customHeight="1" x14ac:dyDescent="0.3">
      <c r="C5" s="60"/>
      <c r="D5" s="705" t="str">
        <f>CONCATENATE(Lists!K8," DATA COLLECTION")</f>
        <v>2024 DATA COLLECTION</v>
      </c>
      <c r="E5" s="705"/>
      <c r="F5" s="64"/>
    </row>
    <row r="6" spans="2:6" ht="9" customHeight="1" x14ac:dyDescent="0.3">
      <c r="C6" s="60"/>
      <c r="D6" s="172"/>
      <c r="E6" s="172"/>
      <c r="F6" s="64"/>
    </row>
    <row r="7" spans="2:6" ht="34.5" customHeight="1" thickBot="1" x14ac:dyDescent="0.35">
      <c r="C7" s="60"/>
      <c r="D7" s="682" t="s">
        <v>583</v>
      </c>
      <c r="E7" s="682"/>
      <c r="F7" s="64"/>
    </row>
    <row r="8" spans="2:6" ht="30.75" customHeight="1" x14ac:dyDescent="0.3">
      <c r="C8" s="60"/>
      <c r="D8" s="706" t="str">
        <f>IF('GETTING STARTED'!E9="","",'GETTING STARTED'!E9)</f>
        <v>Estonia</v>
      </c>
      <c r="E8" s="706"/>
      <c r="F8" s="64"/>
    </row>
    <row r="9" spans="2:6" ht="20.25" customHeight="1" x14ac:dyDescent="0.3">
      <c r="B9" s="137"/>
      <c r="C9" s="173"/>
      <c r="D9" s="174">
        <v>1</v>
      </c>
      <c r="E9" s="138" t="s">
        <v>1007</v>
      </c>
      <c r="F9" s="64"/>
    </row>
    <row r="10" spans="2:6" ht="20.25" customHeight="1" x14ac:dyDescent="0.3">
      <c r="B10" s="137"/>
      <c r="C10" s="173"/>
      <c r="D10" s="174">
        <v>2</v>
      </c>
      <c r="E10" s="139"/>
      <c r="F10" s="64"/>
    </row>
    <row r="11" spans="2:6" ht="20.25" customHeight="1" x14ac:dyDescent="0.3">
      <c r="B11" s="137"/>
      <c r="C11" s="173"/>
      <c r="D11" s="175">
        <v>3</v>
      </c>
      <c r="E11" s="139"/>
      <c r="F11" s="64"/>
    </row>
    <row r="12" spans="2:6" ht="20.25" customHeight="1" x14ac:dyDescent="0.3">
      <c r="B12" s="137"/>
      <c r="C12" s="173"/>
      <c r="D12" s="175">
        <v>4</v>
      </c>
      <c r="E12" s="140"/>
      <c r="F12" s="64"/>
    </row>
    <row r="13" spans="2:6" ht="20.25" customHeight="1" x14ac:dyDescent="0.3">
      <c r="B13" s="137"/>
      <c r="C13" s="173"/>
      <c r="D13" s="174">
        <v>5</v>
      </c>
      <c r="E13" s="140"/>
      <c r="F13" s="64"/>
    </row>
    <row r="14" spans="2:6" ht="20.25" customHeight="1" x14ac:dyDescent="0.3">
      <c r="B14" s="137"/>
      <c r="C14" s="173"/>
      <c r="D14" s="174">
        <v>6</v>
      </c>
      <c r="E14" s="140"/>
      <c r="F14" s="64"/>
    </row>
    <row r="15" spans="2:6" ht="20.25" customHeight="1" x14ac:dyDescent="0.3">
      <c r="B15" s="137"/>
      <c r="C15" s="173"/>
      <c r="D15" s="174">
        <v>7</v>
      </c>
      <c r="E15" s="140"/>
      <c r="F15" s="64"/>
    </row>
    <row r="16" spans="2:6" ht="20.25" customHeight="1" x14ac:dyDescent="0.3">
      <c r="B16" s="137"/>
      <c r="C16" s="173"/>
      <c r="D16" s="174">
        <v>8</v>
      </c>
      <c r="E16" s="140"/>
      <c r="F16" s="64"/>
    </row>
    <row r="17" spans="2:6" ht="20.25" customHeight="1" x14ac:dyDescent="0.3">
      <c r="B17" s="137"/>
      <c r="C17" s="173"/>
      <c r="D17" s="174">
        <v>9</v>
      </c>
      <c r="E17" s="140"/>
      <c r="F17" s="64"/>
    </row>
    <row r="18" spans="2:6" ht="20.25" customHeight="1" x14ac:dyDescent="0.3">
      <c r="B18" s="137"/>
      <c r="C18" s="173"/>
      <c r="D18" s="174">
        <v>10</v>
      </c>
      <c r="E18" s="141"/>
      <c r="F18" s="64"/>
    </row>
    <row r="19" spans="2:6" ht="20.25" customHeight="1" x14ac:dyDescent="0.3">
      <c r="B19" s="137"/>
      <c r="C19" s="173"/>
      <c r="D19" s="174">
        <v>11</v>
      </c>
      <c r="E19" s="141"/>
      <c r="F19" s="64"/>
    </row>
    <row r="20" spans="2:6" ht="20.25" customHeight="1" x14ac:dyDescent="0.3">
      <c r="B20" s="137"/>
      <c r="C20" s="173"/>
      <c r="D20" s="174">
        <v>12</v>
      </c>
      <c r="E20" s="141"/>
      <c r="F20" s="64"/>
    </row>
    <row r="21" spans="2:6" ht="20.25" customHeight="1" x14ac:dyDescent="0.3">
      <c r="B21" s="137"/>
      <c r="C21" s="173"/>
      <c r="D21" s="174">
        <v>13</v>
      </c>
      <c r="E21" s="141"/>
      <c r="F21" s="64"/>
    </row>
    <row r="22" spans="2:6" ht="20.25" customHeight="1" x14ac:dyDescent="0.3">
      <c r="B22" s="137"/>
      <c r="C22" s="173"/>
      <c r="D22" s="174">
        <v>14</v>
      </c>
      <c r="E22" s="141"/>
      <c r="F22" s="64"/>
    </row>
    <row r="23" spans="2:6" ht="20.25" customHeight="1" x14ac:dyDescent="0.3">
      <c r="B23" s="137"/>
      <c r="C23" s="173"/>
      <c r="D23" s="174">
        <v>15</v>
      </c>
      <c r="E23" s="141"/>
      <c r="F23" s="64"/>
    </row>
    <row r="24" spans="2:6" ht="20.25" customHeight="1" x14ac:dyDescent="0.3">
      <c r="B24" s="137"/>
      <c r="C24" s="173"/>
      <c r="D24" s="174">
        <v>16</v>
      </c>
      <c r="E24" s="141"/>
      <c r="F24" s="64"/>
    </row>
    <row r="25" spans="2:6" ht="20.25" customHeight="1" x14ac:dyDescent="0.3">
      <c r="B25" s="137"/>
      <c r="C25" s="173"/>
      <c r="D25" s="174">
        <v>17</v>
      </c>
      <c r="E25" s="141"/>
      <c r="F25" s="64"/>
    </row>
    <row r="26" spans="2:6" ht="20.25" customHeight="1" x14ac:dyDescent="0.3">
      <c r="B26" s="137"/>
      <c r="C26" s="173"/>
      <c r="D26" s="174">
        <v>18</v>
      </c>
      <c r="E26" s="141"/>
      <c r="F26" s="64"/>
    </row>
    <row r="27" spans="2:6" ht="20.25" customHeight="1" x14ac:dyDescent="0.3">
      <c r="B27" s="137"/>
      <c r="C27" s="173"/>
      <c r="D27" s="174">
        <v>19</v>
      </c>
      <c r="E27" s="141"/>
      <c r="F27" s="64"/>
    </row>
    <row r="28" spans="2:6" ht="20.25" customHeight="1" x14ac:dyDescent="0.3">
      <c r="B28" s="137"/>
      <c r="C28" s="173"/>
      <c r="D28" s="174">
        <v>20</v>
      </c>
      <c r="E28" s="141"/>
      <c r="F28" s="64"/>
    </row>
    <row r="29" spans="2:6" ht="20.25" customHeight="1" x14ac:dyDescent="0.3">
      <c r="B29" s="137"/>
      <c r="C29" s="173"/>
      <c r="D29" s="174">
        <v>21</v>
      </c>
      <c r="E29" s="141"/>
      <c r="F29" s="64"/>
    </row>
    <row r="30" spans="2:6" ht="20.25" customHeight="1" x14ac:dyDescent="0.3">
      <c r="B30" s="137"/>
      <c r="C30" s="173"/>
      <c r="D30" s="174">
        <v>22</v>
      </c>
      <c r="E30" s="141"/>
      <c r="F30" s="64"/>
    </row>
    <row r="31" spans="2:6" ht="20.25" customHeight="1" x14ac:dyDescent="0.3">
      <c r="B31" s="137"/>
      <c r="C31" s="173"/>
      <c r="D31" s="174">
        <v>23</v>
      </c>
      <c r="E31" s="141"/>
      <c r="F31" s="64"/>
    </row>
    <row r="32" spans="2:6" ht="20.25" customHeight="1" x14ac:dyDescent="0.3">
      <c r="B32" s="137"/>
      <c r="C32" s="173"/>
      <c r="D32" s="174">
        <v>24</v>
      </c>
      <c r="E32" s="141"/>
      <c r="F32" s="64"/>
    </row>
    <row r="33" spans="2:6" ht="20.25" customHeight="1" x14ac:dyDescent="0.3">
      <c r="B33" s="137"/>
      <c r="C33" s="173"/>
      <c r="D33" s="174">
        <v>25</v>
      </c>
      <c r="E33" s="141"/>
      <c r="F33" s="64"/>
    </row>
    <row r="34" spans="2:6" ht="20.25" customHeight="1" x14ac:dyDescent="0.3">
      <c r="B34" s="137"/>
      <c r="C34" s="173"/>
      <c r="D34" s="174">
        <v>26</v>
      </c>
      <c r="E34" s="141"/>
      <c r="F34" s="64"/>
    </row>
    <row r="35" spans="2:6" ht="20.25" customHeight="1" x14ac:dyDescent="0.3">
      <c r="B35" s="137"/>
      <c r="C35" s="173"/>
      <c r="D35" s="174">
        <v>27</v>
      </c>
      <c r="E35" s="141"/>
      <c r="F35" s="64"/>
    </row>
    <row r="36" spans="2:6" ht="20.25" customHeight="1" x14ac:dyDescent="0.3">
      <c r="B36" s="137"/>
      <c r="C36" s="173"/>
      <c r="D36" s="174">
        <v>28</v>
      </c>
      <c r="E36" s="141"/>
      <c r="F36" s="64"/>
    </row>
    <row r="37" spans="2:6" ht="20.25" customHeight="1" x14ac:dyDescent="0.3">
      <c r="B37" s="137"/>
      <c r="C37" s="173"/>
      <c r="D37" s="174">
        <v>29</v>
      </c>
      <c r="E37" s="141"/>
      <c r="F37" s="64"/>
    </row>
    <row r="38" spans="2:6" ht="20.25" customHeight="1" x14ac:dyDescent="0.3">
      <c r="B38" s="137"/>
      <c r="C38" s="173"/>
      <c r="D38" s="174">
        <v>30</v>
      </c>
      <c r="E38" s="141"/>
      <c r="F38" s="64"/>
    </row>
    <row r="39" spans="2:6" ht="20.25" customHeight="1" x14ac:dyDescent="0.3">
      <c r="B39" s="137"/>
      <c r="C39" s="173"/>
      <c r="D39" s="174">
        <v>31</v>
      </c>
      <c r="E39" s="141"/>
      <c r="F39" s="64"/>
    </row>
    <row r="40" spans="2:6" ht="20.25" customHeight="1" x14ac:dyDescent="0.3">
      <c r="B40" s="137"/>
      <c r="C40" s="173"/>
      <c r="D40" s="174">
        <v>32</v>
      </c>
      <c r="E40" s="141"/>
      <c r="F40" s="64"/>
    </row>
    <row r="41" spans="2:6" ht="20.25" customHeight="1" x14ac:dyDescent="0.3">
      <c r="B41" s="137"/>
      <c r="C41" s="173"/>
      <c r="D41" s="174">
        <v>33</v>
      </c>
      <c r="E41" s="141"/>
      <c r="F41" s="64"/>
    </row>
    <row r="42" spans="2:6" ht="20.25" customHeight="1" x14ac:dyDescent="0.3">
      <c r="B42" s="137"/>
      <c r="C42" s="173"/>
      <c r="D42" s="174">
        <v>34</v>
      </c>
      <c r="E42" s="141"/>
      <c r="F42" s="64"/>
    </row>
    <row r="43" spans="2:6" ht="20.25" customHeight="1" x14ac:dyDescent="0.3">
      <c r="B43" s="137"/>
      <c r="C43" s="173"/>
      <c r="D43" s="174">
        <v>35</v>
      </c>
      <c r="E43" s="141"/>
      <c r="F43" s="64"/>
    </row>
    <row r="44" spans="2:6" ht="20.25" customHeight="1" x14ac:dyDescent="0.3">
      <c r="B44" s="137"/>
      <c r="C44" s="173"/>
      <c r="D44" s="174">
        <v>36</v>
      </c>
      <c r="E44" s="141"/>
      <c r="F44" s="64"/>
    </row>
    <row r="45" spans="2:6" ht="20.25" customHeight="1" x14ac:dyDescent="0.3">
      <c r="B45" s="137"/>
      <c r="C45" s="173"/>
      <c r="D45" s="174">
        <v>37</v>
      </c>
      <c r="E45" s="141"/>
      <c r="F45" s="64"/>
    </row>
    <row r="46" spans="2:6" ht="20.25" customHeight="1" x14ac:dyDescent="0.3">
      <c r="B46" s="137"/>
      <c r="C46" s="173"/>
      <c r="D46" s="174">
        <v>38</v>
      </c>
      <c r="E46" s="141"/>
      <c r="F46" s="64"/>
    </row>
    <row r="47" spans="2:6" ht="20.25" customHeight="1" x14ac:dyDescent="0.3">
      <c r="B47" s="137"/>
      <c r="C47" s="173"/>
      <c r="D47" s="174">
        <v>39</v>
      </c>
      <c r="E47" s="141"/>
      <c r="F47" s="64"/>
    </row>
    <row r="48" spans="2:6" ht="20.25" customHeight="1" x14ac:dyDescent="0.3">
      <c r="B48" s="137"/>
      <c r="C48" s="173"/>
      <c r="D48" s="174">
        <v>40</v>
      </c>
      <c r="E48" s="141"/>
      <c r="F48" s="64"/>
    </row>
    <row r="49" spans="2:6" ht="20.25" customHeight="1" x14ac:dyDescent="0.3">
      <c r="B49" s="137"/>
      <c r="C49" s="173"/>
      <c r="D49" s="174">
        <v>41</v>
      </c>
      <c r="E49" s="141"/>
      <c r="F49" s="64"/>
    </row>
    <row r="50" spans="2:6" ht="20.25" customHeight="1" x14ac:dyDescent="0.3">
      <c r="B50" s="137"/>
      <c r="C50" s="173"/>
      <c r="D50" s="174">
        <v>42</v>
      </c>
      <c r="E50" s="141"/>
      <c r="F50" s="64"/>
    </row>
    <row r="51" spans="2:6" ht="20.25" customHeight="1" x14ac:dyDescent="0.3">
      <c r="B51" s="137"/>
      <c r="C51" s="173"/>
      <c r="D51" s="174">
        <v>43</v>
      </c>
      <c r="E51" s="141"/>
      <c r="F51" s="64"/>
    </row>
    <row r="52" spans="2:6" ht="20.25" customHeight="1" x14ac:dyDescent="0.3">
      <c r="B52" s="137"/>
      <c r="C52" s="173"/>
      <c r="D52" s="174">
        <v>44</v>
      </c>
      <c r="E52" s="141"/>
      <c r="F52" s="64"/>
    </row>
    <row r="53" spans="2:6" ht="20.25" customHeight="1" x14ac:dyDescent="0.3">
      <c r="B53" s="137"/>
      <c r="C53" s="173"/>
      <c r="D53" s="174">
        <v>45</v>
      </c>
      <c r="E53" s="141"/>
      <c r="F53" s="64"/>
    </row>
    <row r="54" spans="2:6" ht="20.25" customHeight="1" x14ac:dyDescent="0.3">
      <c r="B54" s="137"/>
      <c r="C54" s="173"/>
      <c r="D54" s="174">
        <v>46</v>
      </c>
      <c r="E54" s="141"/>
      <c r="F54" s="64"/>
    </row>
    <row r="55" spans="2:6" ht="20.25" customHeight="1" x14ac:dyDescent="0.3">
      <c r="B55" s="137"/>
      <c r="C55" s="173"/>
      <c r="D55" s="174">
        <v>47</v>
      </c>
      <c r="E55" s="141"/>
      <c r="F55" s="64"/>
    </row>
    <row r="56" spans="2:6" ht="20.25" customHeight="1" x14ac:dyDescent="0.3">
      <c r="B56" s="137"/>
      <c r="C56" s="173"/>
      <c r="D56" s="174">
        <v>48</v>
      </c>
      <c r="E56" s="141"/>
      <c r="F56" s="64"/>
    </row>
    <row r="57" spans="2:6" ht="20.25" customHeight="1" x14ac:dyDescent="0.3">
      <c r="B57" s="137"/>
      <c r="C57" s="173"/>
      <c r="D57" s="174">
        <v>49</v>
      </c>
      <c r="E57" s="141"/>
      <c r="F57" s="64"/>
    </row>
    <row r="58" spans="2:6" ht="20.25" customHeight="1" x14ac:dyDescent="0.3">
      <c r="B58" s="137"/>
      <c r="C58" s="173"/>
      <c r="D58" s="174">
        <v>50</v>
      </c>
      <c r="E58" s="141"/>
      <c r="F58" s="64"/>
    </row>
    <row r="59" spans="2:6" ht="14.5" thickBot="1" x14ac:dyDescent="0.35">
      <c r="C59" s="176"/>
      <c r="D59" s="177"/>
      <c r="E59" s="178"/>
      <c r="F59" s="179"/>
    </row>
  </sheetData>
  <sheetProtection algorithmName="SHA-512" hashValue="NF4kTnoMefrhax5rOMcWhi1Yt/EcW5d6/Tc9K6plLGfEppmtMB7W79C1u6YVDAEMfk2HKEyMd31tehEnmYbquQ==" saltValue="EQzLEqGNj5767bFNzPkgFQ==" spinCount="100000" sheet="1" selectLockedCells="1"/>
  <mergeCells count="5">
    <mergeCell ref="D2:E2"/>
    <mergeCell ref="D4:E4"/>
    <mergeCell ref="D5:E5"/>
    <mergeCell ref="D7:E7"/>
    <mergeCell ref="D8:E8"/>
  </mergeCells>
  <pageMargins left="0.70866141732283472" right="0.70866141732283472" top="0.74803149606299213" bottom="0.74803149606299213" header="0.31496062992125984" footer="0.31496062992125984"/>
  <pageSetup paperSize="9" scale="92" fitToHeight="0" orientation="landscape" verticalDpi="0" r:id="rId1"/>
  <headerFooter>
    <oddFooter>&amp;LQuestionnaire on annual reporting of packaging and packaging waste&amp;CPage &amp;P of &amp;N&amp;RFootnotes list page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62893B"/>
  </sheetPr>
  <dimension ref="B1:G27"/>
  <sheetViews>
    <sheetView topLeftCell="E23" zoomScale="110" zoomScaleNormal="110" workbookViewId="0">
      <selection activeCell="H24" sqref="H24"/>
    </sheetView>
  </sheetViews>
  <sheetFormatPr defaultRowHeight="14.5" x14ac:dyDescent="0.35"/>
  <cols>
    <col min="1" max="2" width="2.7265625" customWidth="1"/>
    <col min="3" max="3" width="29.54296875" customWidth="1"/>
    <col min="4" max="4" width="25.7265625" customWidth="1"/>
    <col min="5" max="5" width="47.7265625" customWidth="1"/>
    <col min="6" max="6" width="82.26953125" customWidth="1"/>
    <col min="7" max="7" width="2.7265625" customWidth="1"/>
  </cols>
  <sheetData>
    <row r="1" spans="2:7" ht="15" thickBot="1" x14ac:dyDescent="0.4">
      <c r="B1" s="135"/>
      <c r="C1" s="135"/>
      <c r="D1" s="135"/>
      <c r="E1" s="136"/>
      <c r="F1" s="135"/>
      <c r="G1" s="135"/>
    </row>
    <row r="2" spans="2:7" ht="39.75" customHeight="1" x14ac:dyDescent="0.35">
      <c r="B2" s="168"/>
      <c r="C2" s="703"/>
      <c r="D2" s="703"/>
      <c r="E2" s="703"/>
      <c r="F2" s="703"/>
      <c r="G2" s="169"/>
    </row>
    <row r="3" spans="2:7" ht="21.75" customHeight="1" x14ac:dyDescent="0.35">
      <c r="B3" s="60"/>
      <c r="C3" s="707" t="str">
        <f>UPPER(Lists!K3)</f>
        <v>STATISTICAL OFFICE OF THE EUROPEAN UNION</v>
      </c>
      <c r="D3" s="707"/>
      <c r="E3" s="707"/>
      <c r="F3" s="707"/>
      <c r="G3" s="64"/>
    </row>
    <row r="4" spans="2:7" ht="22.5" customHeight="1" x14ac:dyDescent="0.35">
      <c r="B4" s="60"/>
      <c r="C4" s="708" t="str">
        <f>UPPER(Lists!K7)</f>
        <v>EUROPEAN FOREST ACCOUNTS</v>
      </c>
      <c r="D4" s="708"/>
      <c r="E4" s="708"/>
      <c r="F4" s="708"/>
      <c r="G4" s="64"/>
    </row>
    <row r="5" spans="2:7" ht="17.25" customHeight="1" x14ac:dyDescent="0.35">
      <c r="B5" s="60"/>
      <c r="C5" s="709" t="str">
        <f>CONCATENATE(Lists!K8," DATA COLLECTION")</f>
        <v>2024 DATA COLLECTION</v>
      </c>
      <c r="D5" s="709"/>
      <c r="E5" s="709"/>
      <c r="F5" s="709"/>
      <c r="G5" s="64"/>
    </row>
    <row r="6" spans="2:7" ht="7.5" customHeight="1" x14ac:dyDescent="0.35">
      <c r="B6" s="60"/>
      <c r="C6" s="172"/>
      <c r="D6" s="306"/>
      <c r="E6" s="306"/>
      <c r="F6" s="306"/>
      <c r="G6" s="64"/>
    </row>
    <row r="7" spans="2:7" ht="35.25" customHeight="1" x14ac:dyDescent="0.35">
      <c r="B7" s="60"/>
      <c r="C7" s="710" t="s">
        <v>871</v>
      </c>
      <c r="D7" s="710"/>
      <c r="E7" s="710"/>
      <c r="F7" s="710"/>
      <c r="G7" s="64"/>
    </row>
    <row r="8" spans="2:7" ht="9.75" customHeight="1" x14ac:dyDescent="0.35">
      <c r="B8" s="60"/>
      <c r="C8" s="306"/>
      <c r="D8" s="306"/>
      <c r="E8" s="306"/>
      <c r="F8" s="306"/>
      <c r="G8" s="64"/>
    </row>
    <row r="9" spans="2:7" x14ac:dyDescent="0.35">
      <c r="B9" s="60"/>
      <c r="C9" s="73" t="s">
        <v>872</v>
      </c>
      <c r="D9" s="73" t="s">
        <v>873</v>
      </c>
      <c r="E9" s="73" t="s">
        <v>874</v>
      </c>
      <c r="F9" s="73" t="s">
        <v>821</v>
      </c>
      <c r="G9" s="64"/>
    </row>
    <row r="10" spans="2:7" ht="121.9" customHeight="1" x14ac:dyDescent="0.35">
      <c r="B10" s="60"/>
      <c r="C10" s="307" t="s">
        <v>822</v>
      </c>
      <c r="D10" s="308" t="s">
        <v>823</v>
      </c>
      <c r="E10" s="309" t="s">
        <v>868</v>
      </c>
      <c r="F10" s="673" t="s">
        <v>1008</v>
      </c>
      <c r="G10" s="64"/>
    </row>
    <row r="11" spans="2:7" ht="143.5" customHeight="1" x14ac:dyDescent="0.35">
      <c r="B11" s="60"/>
      <c r="C11" s="307" t="s">
        <v>824</v>
      </c>
      <c r="D11" s="308" t="s">
        <v>825</v>
      </c>
      <c r="E11" s="309" t="s">
        <v>869</v>
      </c>
      <c r="F11" s="381" t="s">
        <v>1009</v>
      </c>
      <c r="G11" s="64"/>
    </row>
    <row r="12" spans="2:7" ht="91.9" customHeight="1" x14ac:dyDescent="0.35">
      <c r="B12" s="60"/>
      <c r="C12" s="307" t="s">
        <v>826</v>
      </c>
      <c r="D12" s="308" t="s">
        <v>827</v>
      </c>
      <c r="E12" s="309" t="s">
        <v>870</v>
      </c>
      <c r="F12" s="381" t="s">
        <v>1010</v>
      </c>
      <c r="G12" s="64"/>
    </row>
    <row r="13" spans="2:7" ht="78" customHeight="1" x14ac:dyDescent="0.35">
      <c r="B13" s="60"/>
      <c r="C13" s="307" t="s">
        <v>828</v>
      </c>
      <c r="D13" s="308" t="s">
        <v>829</v>
      </c>
      <c r="E13" s="309" t="s">
        <v>830</v>
      </c>
      <c r="F13" s="382" t="s">
        <v>1018</v>
      </c>
      <c r="G13" s="64"/>
    </row>
    <row r="14" spans="2:7" ht="58.5" customHeight="1" x14ac:dyDescent="0.35">
      <c r="B14" s="60"/>
      <c r="C14" s="307" t="s">
        <v>831</v>
      </c>
      <c r="D14" s="308" t="s">
        <v>832</v>
      </c>
      <c r="E14" s="309" t="s">
        <v>833</v>
      </c>
      <c r="F14" s="381" t="s">
        <v>1011</v>
      </c>
      <c r="G14" s="64"/>
    </row>
    <row r="15" spans="2:7" ht="92.5" customHeight="1" x14ac:dyDescent="0.35">
      <c r="B15" s="60"/>
      <c r="C15" s="307" t="s">
        <v>834</v>
      </c>
      <c r="D15" s="308" t="s">
        <v>835</v>
      </c>
      <c r="E15" s="309" t="s">
        <v>836</v>
      </c>
      <c r="F15" s="382" t="s">
        <v>1005</v>
      </c>
      <c r="G15" s="64"/>
    </row>
    <row r="16" spans="2:7" ht="67.5" customHeight="1" x14ac:dyDescent="0.35">
      <c r="B16" s="60"/>
      <c r="C16" s="307" t="s">
        <v>837</v>
      </c>
      <c r="D16" s="308" t="s">
        <v>838</v>
      </c>
      <c r="E16" s="309" t="s">
        <v>839</v>
      </c>
      <c r="F16" s="381" t="s">
        <v>1012</v>
      </c>
      <c r="G16" s="64"/>
    </row>
    <row r="17" spans="2:7" ht="73.5" customHeight="1" x14ac:dyDescent="0.35">
      <c r="B17" s="60"/>
      <c r="C17" s="307" t="s">
        <v>840</v>
      </c>
      <c r="D17" s="308" t="s">
        <v>841</v>
      </c>
      <c r="E17" s="309" t="s">
        <v>842</v>
      </c>
      <c r="F17" s="382" t="s">
        <v>1013</v>
      </c>
      <c r="G17" s="64"/>
    </row>
    <row r="18" spans="2:7" ht="157.9" customHeight="1" x14ac:dyDescent="0.35">
      <c r="B18" s="60"/>
      <c r="C18" s="307" t="s">
        <v>843</v>
      </c>
      <c r="D18" s="308" t="s">
        <v>844</v>
      </c>
      <c r="E18" s="309" t="s">
        <v>845</v>
      </c>
      <c r="F18" s="381" t="s">
        <v>1006</v>
      </c>
      <c r="G18" s="64"/>
    </row>
    <row r="19" spans="2:7" ht="50.5" customHeight="1" x14ac:dyDescent="0.35">
      <c r="B19" s="60"/>
      <c r="C19" s="307" t="s">
        <v>846</v>
      </c>
      <c r="D19" s="308" t="s">
        <v>847</v>
      </c>
      <c r="E19" s="309" t="s">
        <v>848</v>
      </c>
      <c r="F19" s="382" t="s">
        <v>1017</v>
      </c>
      <c r="G19" s="64"/>
    </row>
    <row r="20" spans="2:7" ht="62.25" customHeight="1" x14ac:dyDescent="0.35">
      <c r="B20" s="60"/>
      <c r="C20" s="307" t="s">
        <v>849</v>
      </c>
      <c r="D20" s="308" t="s">
        <v>849</v>
      </c>
      <c r="E20" s="309" t="s">
        <v>850</v>
      </c>
      <c r="F20" s="381"/>
      <c r="G20" s="64"/>
    </row>
    <row r="21" spans="2:7" ht="43.5" customHeight="1" x14ac:dyDescent="0.35">
      <c r="B21" s="60"/>
      <c r="C21" s="307" t="s">
        <v>851</v>
      </c>
      <c r="D21" s="308" t="s">
        <v>852</v>
      </c>
      <c r="E21" s="309" t="s">
        <v>977</v>
      </c>
      <c r="F21" s="381" t="s">
        <v>1014</v>
      </c>
      <c r="G21" s="64"/>
    </row>
    <row r="22" spans="2:7" ht="45" customHeight="1" x14ac:dyDescent="0.35">
      <c r="B22" s="60"/>
      <c r="C22" s="307" t="s">
        <v>853</v>
      </c>
      <c r="D22" s="308" t="s">
        <v>854</v>
      </c>
      <c r="E22" s="309" t="s">
        <v>855</v>
      </c>
      <c r="F22" s="381" t="s">
        <v>1015</v>
      </c>
      <c r="G22" s="64"/>
    </row>
    <row r="23" spans="2:7" ht="43.5" customHeight="1" x14ac:dyDescent="0.35">
      <c r="B23" s="60"/>
      <c r="C23" s="307" t="s">
        <v>856</v>
      </c>
      <c r="D23" s="308" t="s">
        <v>857</v>
      </c>
      <c r="E23" s="309" t="s">
        <v>858</v>
      </c>
      <c r="F23" s="381" t="s">
        <v>1016</v>
      </c>
      <c r="G23" s="64"/>
    </row>
    <row r="24" spans="2:7" ht="73.5" customHeight="1" x14ac:dyDescent="0.35">
      <c r="B24" s="60"/>
      <c r="C24" s="307" t="s">
        <v>859</v>
      </c>
      <c r="D24" s="308" t="s">
        <v>860</v>
      </c>
      <c r="E24" s="309" t="s">
        <v>861</v>
      </c>
      <c r="F24" s="381" t="s">
        <v>1019</v>
      </c>
      <c r="G24" s="64"/>
    </row>
    <row r="25" spans="2:7" ht="73.5" customHeight="1" x14ac:dyDescent="0.35">
      <c r="B25" s="60"/>
      <c r="C25" s="307" t="s">
        <v>862</v>
      </c>
      <c r="D25" s="308" t="s">
        <v>863</v>
      </c>
      <c r="E25" s="309" t="s">
        <v>864</v>
      </c>
      <c r="F25" s="381" t="s">
        <v>1004</v>
      </c>
      <c r="G25" s="64"/>
    </row>
    <row r="26" spans="2:7" ht="42.65" customHeight="1" x14ac:dyDescent="0.35">
      <c r="B26" s="60"/>
      <c r="C26" s="307" t="s">
        <v>865</v>
      </c>
      <c r="D26" s="308" t="s">
        <v>866</v>
      </c>
      <c r="E26" s="309" t="s">
        <v>867</v>
      </c>
      <c r="F26" s="383" t="s">
        <v>1020</v>
      </c>
      <c r="G26" s="64"/>
    </row>
    <row r="27" spans="2:7" ht="11.25" customHeight="1" thickBot="1" x14ac:dyDescent="0.4">
      <c r="B27" s="80"/>
      <c r="C27" s="81"/>
      <c r="D27" s="81"/>
      <c r="E27" s="81"/>
      <c r="F27" s="81"/>
      <c r="G27" s="82"/>
    </row>
  </sheetData>
  <sheetProtection algorithmName="SHA-512" hashValue="ILvDQA82KXvjpdN/AkYmSC3kllz0by3SX5VvaIwMsdQ9NvHvHX1zh23sKU+V2AKnd9ZnKZV+2dlhKVRbs1cwTA==" saltValue="QZe0usLVV5lnHUqCDQ1uHw==" spinCount="100000" sheet="1" objects="1" scenarios="1"/>
  <mergeCells count="5">
    <mergeCell ref="C2:F2"/>
    <mergeCell ref="C3:F3"/>
    <mergeCell ref="C4:F4"/>
    <mergeCell ref="C5:F5"/>
    <mergeCell ref="C7:F7"/>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62893B"/>
    <pageSetUpPr fitToPage="1"/>
  </sheetPr>
  <dimension ref="A1:AS33"/>
  <sheetViews>
    <sheetView showGridLines="0" topLeftCell="H5" zoomScale="110" zoomScaleNormal="110" workbookViewId="0">
      <selection activeCell="P11" sqref="P11"/>
    </sheetView>
  </sheetViews>
  <sheetFormatPr defaultColWidth="9.26953125" defaultRowHeight="14.5" x14ac:dyDescent="0.35"/>
  <cols>
    <col min="1" max="1" width="2.453125" customWidth="1"/>
    <col min="2" max="2" width="15.453125" hidden="1" customWidth="1"/>
    <col min="3" max="3" width="12.7265625" hidden="1" customWidth="1"/>
    <col min="4" max="4" width="2.7265625" customWidth="1"/>
    <col min="5" max="5" width="9.26953125" customWidth="1"/>
    <col min="6" max="6" width="7.54296875" customWidth="1"/>
    <col min="7" max="7" width="28.26953125" customWidth="1"/>
    <col min="8" max="8" width="12.7265625" customWidth="1"/>
    <col min="9" max="9" width="3.7265625" customWidth="1"/>
    <col min="10" max="10" width="3.26953125" customWidth="1"/>
    <col min="11" max="11" width="8.26953125" customWidth="1"/>
    <col min="12" max="12" width="11.7265625" customWidth="1"/>
    <col min="13" max="13" width="3.7265625" customWidth="1"/>
    <col min="14" max="14" width="3.26953125" customWidth="1"/>
    <col min="15" max="15" width="8.26953125" customWidth="1"/>
    <col min="16" max="16" width="11.7265625" customWidth="1"/>
    <col min="17" max="17" width="3.7265625" customWidth="1"/>
    <col min="18" max="18" width="3.26953125" customWidth="1"/>
    <col min="19" max="19" width="8.26953125" customWidth="1"/>
    <col min="20" max="20" width="11.7265625" customWidth="1"/>
    <col min="21" max="21" width="3.7265625" customWidth="1"/>
    <col min="22" max="22" width="3.26953125" customWidth="1"/>
    <col min="23" max="23" width="8.26953125" customWidth="1"/>
    <col min="24" max="24" width="11.26953125" customWidth="1"/>
    <col min="25" max="25" width="3.7265625" customWidth="1"/>
    <col min="26" max="26" width="3.26953125" customWidth="1"/>
    <col min="27" max="27" width="8.26953125" customWidth="1"/>
    <col min="28" max="28" width="12.453125" style="1" customWidth="1"/>
    <col min="29" max="29" width="3.7265625" customWidth="1"/>
    <col min="30" max="30" width="3.26953125" customWidth="1"/>
    <col min="31" max="31" width="8.26953125" customWidth="1"/>
  </cols>
  <sheetData>
    <row r="1" spans="3:45" ht="15"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1"/>
      <c r="AC1" s="400"/>
      <c r="AD1" s="400"/>
      <c r="AE1" s="400"/>
    </row>
    <row r="2" spans="3:45" ht="32.25" customHeight="1" x14ac:dyDescent="0.35">
      <c r="E2" s="402" t="s">
        <v>131</v>
      </c>
      <c r="F2" s="403"/>
      <c r="G2" s="403"/>
      <c r="H2" s="404"/>
      <c r="I2" s="404"/>
      <c r="J2" s="404"/>
      <c r="K2" s="404"/>
      <c r="L2" s="404"/>
      <c r="M2" s="404"/>
      <c r="N2" s="404"/>
      <c r="O2" s="404"/>
      <c r="P2" s="404"/>
      <c r="Q2" s="404"/>
      <c r="R2" s="404"/>
      <c r="S2" s="404"/>
      <c r="T2" s="404"/>
      <c r="U2" s="404"/>
      <c r="V2" s="404"/>
      <c r="W2" s="404"/>
      <c r="X2" s="404"/>
      <c r="Y2" s="404"/>
      <c r="Z2" s="404"/>
      <c r="AA2" s="404"/>
      <c r="AB2" s="404"/>
      <c r="AC2" s="404"/>
      <c r="AD2" s="404"/>
      <c r="AE2" s="404"/>
    </row>
    <row r="3" spans="3:45" s="405" customFormat="1" ht="25.5" customHeight="1" x14ac:dyDescent="0.35">
      <c r="E3" s="406" t="s">
        <v>91</v>
      </c>
      <c r="F3" s="407"/>
      <c r="G3" s="407"/>
      <c r="H3" s="408"/>
      <c r="I3" s="408"/>
      <c r="J3" s="408"/>
      <c r="K3" s="408"/>
      <c r="L3" s="408"/>
      <c r="M3" s="408"/>
      <c r="N3" s="408"/>
      <c r="O3" s="408"/>
      <c r="P3" s="408"/>
      <c r="Q3" s="408"/>
      <c r="R3" s="408"/>
      <c r="S3" s="408"/>
      <c r="T3" s="408"/>
      <c r="U3" s="408"/>
      <c r="V3" s="408"/>
      <c r="W3" s="408"/>
      <c r="X3" s="408"/>
      <c r="Y3" s="408"/>
      <c r="Z3" s="408"/>
      <c r="AA3" s="408"/>
      <c r="AB3" s="408"/>
      <c r="AC3" s="408"/>
      <c r="AD3" s="408"/>
      <c r="AE3" s="408"/>
    </row>
    <row r="4" spans="3:45" ht="20.25" customHeight="1" x14ac:dyDescent="0.35">
      <c r="C4" s="409" t="s">
        <v>427</v>
      </c>
      <c r="E4" s="410" t="s">
        <v>519</v>
      </c>
      <c r="F4" s="410" t="str">
        <f>'GETTING STARTED'!G9</f>
        <v>EE</v>
      </c>
      <c r="G4" s="411" t="str">
        <f>IF('GETTING STARTED'!E9="","",'GETTING STARTED'!E9)</f>
        <v>Estonia</v>
      </c>
      <c r="H4" s="412"/>
      <c r="I4" s="412"/>
      <c r="J4" s="412"/>
      <c r="K4" s="412"/>
      <c r="L4" s="412"/>
      <c r="M4" s="412"/>
      <c r="N4" s="412"/>
      <c r="O4" s="412"/>
      <c r="P4" s="412"/>
      <c r="Q4" s="412"/>
      <c r="R4" s="412"/>
      <c r="S4" s="412"/>
      <c r="T4" s="412"/>
      <c r="U4" s="412"/>
      <c r="V4" s="412"/>
      <c r="W4" s="412"/>
      <c r="X4" s="412"/>
      <c r="Y4" s="412"/>
      <c r="Z4" s="412"/>
      <c r="AA4" s="412"/>
      <c r="AB4" s="412"/>
      <c r="AC4" s="412"/>
      <c r="AD4" s="412"/>
      <c r="AE4" s="412"/>
      <c r="AF4" s="405"/>
    </row>
    <row r="5" spans="3:45" ht="24" customHeight="1" x14ac:dyDescent="0.35">
      <c r="C5" s="409" t="s">
        <v>428</v>
      </c>
      <c r="E5" s="413" t="s">
        <v>520</v>
      </c>
      <c r="F5" s="413">
        <f>IF('GETTING STARTED'!E10="","",'GETTING STARTED'!E10)</f>
        <v>2022</v>
      </c>
      <c r="G5" s="413"/>
      <c r="H5" s="414"/>
      <c r="I5" s="414"/>
      <c r="J5" s="414"/>
      <c r="K5" s="414"/>
      <c r="L5" s="414"/>
      <c r="M5" s="414"/>
      <c r="N5" s="414"/>
      <c r="O5" s="414"/>
      <c r="P5" s="414"/>
      <c r="Q5" s="414"/>
      <c r="R5" s="414"/>
      <c r="S5" s="414"/>
      <c r="T5" s="414"/>
      <c r="U5" s="414"/>
      <c r="V5" s="414"/>
      <c r="W5" s="414"/>
      <c r="X5" s="414"/>
      <c r="Y5" s="414"/>
      <c r="Z5" s="414"/>
      <c r="AA5" s="414"/>
      <c r="AB5" s="414"/>
      <c r="AC5" s="414"/>
      <c r="AD5" s="414"/>
      <c r="AE5" s="414"/>
      <c r="AF5" s="405"/>
    </row>
    <row r="6" spans="3:45" ht="14.25" customHeight="1" thickBot="1" x14ac:dyDescent="0.4">
      <c r="E6" s="415"/>
      <c r="F6" s="415"/>
      <c r="G6" s="415"/>
      <c r="H6" s="416"/>
      <c r="I6" s="416"/>
      <c r="J6" s="416"/>
      <c r="K6" s="416"/>
      <c r="L6" s="416"/>
      <c r="M6" s="416"/>
      <c r="N6" s="416"/>
      <c r="O6" s="416"/>
      <c r="P6" s="416"/>
      <c r="Q6" s="416"/>
      <c r="R6" s="416"/>
      <c r="S6" s="416"/>
      <c r="T6" s="416"/>
      <c r="U6" s="416"/>
      <c r="V6" s="416"/>
      <c r="W6" s="416"/>
      <c r="X6" s="416"/>
      <c r="Y6" s="416"/>
      <c r="Z6" s="416"/>
      <c r="AA6" s="416"/>
      <c r="AB6" s="416"/>
      <c r="AC6" s="416"/>
      <c r="AD6" s="416"/>
      <c r="AE6" s="416"/>
      <c r="AF6" s="405"/>
    </row>
    <row r="7" spans="3:45" ht="29.25" customHeight="1" thickBot="1" x14ac:dyDescent="0.4">
      <c r="E7" s="726" t="s">
        <v>134</v>
      </c>
      <c r="F7" s="727"/>
      <c r="G7" s="728"/>
      <c r="H7" s="717" t="s">
        <v>71</v>
      </c>
      <c r="I7" s="711" t="s">
        <v>586</v>
      </c>
      <c r="J7" s="713" t="s">
        <v>587</v>
      </c>
      <c r="K7" s="714"/>
      <c r="L7" s="723" t="s">
        <v>198</v>
      </c>
      <c r="M7" s="711" t="s">
        <v>586</v>
      </c>
      <c r="N7" s="713" t="s">
        <v>587</v>
      </c>
      <c r="O7" s="714"/>
      <c r="P7" s="719" t="s">
        <v>199</v>
      </c>
      <c r="Q7" s="711" t="s">
        <v>586</v>
      </c>
      <c r="R7" s="713" t="s">
        <v>587</v>
      </c>
      <c r="S7" s="714"/>
      <c r="T7" s="719" t="s">
        <v>74</v>
      </c>
      <c r="U7" s="711" t="s">
        <v>586</v>
      </c>
      <c r="V7" s="713" t="s">
        <v>587</v>
      </c>
      <c r="W7" s="714"/>
      <c r="X7" s="721" t="s">
        <v>599</v>
      </c>
      <c r="Y7" s="711" t="s">
        <v>586</v>
      </c>
      <c r="Z7" s="713" t="s">
        <v>587</v>
      </c>
      <c r="AA7" s="714"/>
      <c r="AB7" s="717" t="s">
        <v>72</v>
      </c>
      <c r="AC7" s="711" t="s">
        <v>586</v>
      </c>
      <c r="AD7" s="713" t="s">
        <v>587</v>
      </c>
      <c r="AE7" s="714"/>
    </row>
    <row r="8" spans="3:45" ht="18" customHeight="1" thickBot="1" x14ac:dyDescent="0.4">
      <c r="C8" s="417" t="s">
        <v>405</v>
      </c>
      <c r="E8" s="418" t="s">
        <v>0</v>
      </c>
      <c r="F8" s="729" t="s">
        <v>1</v>
      </c>
      <c r="G8" s="730"/>
      <c r="H8" s="718"/>
      <c r="I8" s="712"/>
      <c r="J8" s="715"/>
      <c r="K8" s="716"/>
      <c r="L8" s="724"/>
      <c r="M8" s="712"/>
      <c r="N8" s="715"/>
      <c r="O8" s="716"/>
      <c r="P8" s="720"/>
      <c r="Q8" s="712"/>
      <c r="R8" s="715"/>
      <c r="S8" s="716"/>
      <c r="T8" s="720"/>
      <c r="U8" s="712"/>
      <c r="V8" s="715"/>
      <c r="W8" s="716"/>
      <c r="X8" s="722"/>
      <c r="Y8" s="712"/>
      <c r="Z8" s="715"/>
      <c r="AA8" s="716"/>
      <c r="AB8" s="718"/>
      <c r="AC8" s="712"/>
      <c r="AD8" s="715"/>
      <c r="AE8" s="716"/>
      <c r="AF8" s="419"/>
      <c r="AG8" s="419"/>
      <c r="AH8" s="419"/>
      <c r="AI8" s="419"/>
      <c r="AJ8" s="419"/>
      <c r="AK8" s="419"/>
      <c r="AL8" s="419"/>
      <c r="AM8" s="419"/>
      <c r="AN8" s="419"/>
      <c r="AO8" s="419"/>
      <c r="AP8" s="419"/>
      <c r="AQ8" s="419"/>
      <c r="AR8" s="419"/>
      <c r="AS8" s="419"/>
    </row>
    <row r="9" spans="3:45" s="1" customFormat="1" ht="25.5" customHeight="1" x14ac:dyDescent="0.35">
      <c r="C9" s="420" t="s">
        <v>406</v>
      </c>
      <c r="E9" s="421" t="s">
        <v>589</v>
      </c>
      <c r="F9" s="736" t="s">
        <v>178</v>
      </c>
      <c r="G9" s="737"/>
      <c r="H9" s="275">
        <v>2447.41</v>
      </c>
      <c r="I9" s="142"/>
      <c r="J9" s="143"/>
      <c r="K9" s="165" t="str">
        <f>IF(TRIM(J9)="", "", IF(VLOOKUP(J9,'Footnotes list'!$D$9:$E$107,2,FALSE)=0,"",VLOOKUP(J9,'Footnotes list'!$D$9:$E$107,2,FALSE) ) )</f>
        <v/>
      </c>
      <c r="L9" s="275">
        <v>1.35</v>
      </c>
      <c r="M9" s="142"/>
      <c r="N9" s="143"/>
      <c r="O9" s="165" t="str">
        <f>IF(TRIM(N9)="", "", IF(VLOOKUP(N9,'Footnotes list'!$D$9:$E$107,2,FALSE)=0,"",VLOOKUP(N9,'Footnotes list'!$D$9:$E$107,2,FALSE) ) )</f>
        <v/>
      </c>
      <c r="P9" s="275">
        <v>0.69</v>
      </c>
      <c r="Q9" s="142"/>
      <c r="R9" s="143"/>
      <c r="S9" s="165" t="str">
        <f>IF(TRIM(R9)="", "", IF(VLOOKUP(R9,'Footnotes list'!$D$9:$E$107,2,FALSE)=0,"",VLOOKUP(R9,'Footnotes list'!$D$9:$E$107,2,FALSE) ) )</f>
        <v/>
      </c>
      <c r="T9" s="275">
        <v>0</v>
      </c>
      <c r="U9" s="142"/>
      <c r="V9" s="143"/>
      <c r="W9" s="165" t="str">
        <f>IF(TRIM(V9)="", "", IF(VLOOKUP(V9,'Footnotes list'!$D$9:$E$107,2,FALSE)=0,"",VLOOKUP(V9,'Footnotes list'!$D$9:$E$107,2,FALSE) ) )</f>
        <v/>
      </c>
      <c r="X9" s="275">
        <v>-1.32</v>
      </c>
      <c r="Y9" s="142"/>
      <c r="Z9" s="143"/>
      <c r="AA9" s="165" t="str">
        <f>IF(TRIM(Z9)="", "", IF(VLOOKUP(Z9,'Footnotes list'!$D$9:$E$107,2,FALSE)=0,"",VLOOKUP(Z9,'Footnotes list'!$D$9:$E$107,2,FALSE) ) )</f>
        <v/>
      </c>
      <c r="AB9" s="315">
        <f t="shared" ref="AB9:AB14" si="0">IF(COUNT(H9,L9,P9,T9,X9)=0,"",SUM(H9,L9,-P9,T9,X9))</f>
        <v>2446.7499999999995</v>
      </c>
      <c r="AC9" s="142"/>
      <c r="AD9" s="143"/>
      <c r="AE9" s="165" t="str">
        <f>IF(TRIM(AD9)="", "", IF(VLOOKUP(AD9,'Footnotes list'!$D$9:$E$107,2,FALSE)=0,"",VLOOKUP(AD9,'Footnotes list'!$D$9:$E$107,2,FALSE) ) )</f>
        <v/>
      </c>
    </row>
    <row r="10" spans="3:45" ht="25.5" customHeight="1" x14ac:dyDescent="0.35">
      <c r="C10" s="422" t="s">
        <v>407</v>
      </c>
      <c r="E10" s="423" t="s">
        <v>590</v>
      </c>
      <c r="F10" s="738" t="s">
        <v>16</v>
      </c>
      <c r="G10" s="739"/>
      <c r="H10" s="149">
        <v>1988.9</v>
      </c>
      <c r="I10" s="144"/>
      <c r="J10" s="145"/>
      <c r="K10" s="166" t="str">
        <f>IF(TRIM(J10)="", "", IF(VLOOKUP(J10,'Footnotes list'!$D$9:$E$107,2,FALSE)=0,"",VLOOKUP(J10,'Footnotes list'!$D$9:$E$107,2,FALSE) ) )</f>
        <v/>
      </c>
      <c r="L10" s="149">
        <v>1.1000000000000001</v>
      </c>
      <c r="M10" s="144" t="s">
        <v>323</v>
      </c>
      <c r="N10" s="145"/>
      <c r="O10" s="166" t="str">
        <f>IF(TRIM(N10)="", "", IF(VLOOKUP(N10,'Footnotes list'!$D$9:$E$107,2,FALSE)=0,"",VLOOKUP(N10,'Footnotes list'!$D$9:$E$107,2,FALSE) ) )</f>
        <v/>
      </c>
      <c r="P10" s="149">
        <v>0.56000000000000005</v>
      </c>
      <c r="Q10" s="144" t="s">
        <v>323</v>
      </c>
      <c r="R10" s="145"/>
      <c r="S10" s="166" t="str">
        <f>IF(TRIM(R10)="", "", IF(VLOOKUP(R10,'Footnotes list'!$D$9:$E$107,2,FALSE)=0,"",VLOOKUP(R10,'Footnotes list'!$D$9:$E$107,2,FALSE) ) )</f>
        <v/>
      </c>
      <c r="T10" s="149">
        <v>-15.68</v>
      </c>
      <c r="U10" s="144" t="s">
        <v>323</v>
      </c>
      <c r="V10" s="145"/>
      <c r="W10" s="166" t="str">
        <f>IF(TRIM(V10)="", "", IF(VLOOKUP(V10,'Footnotes list'!$D$9:$E$107,2,FALSE)=0,"",VLOOKUP(V10,'Footnotes list'!$D$9:$E$107,2,FALSE) ) )</f>
        <v/>
      </c>
      <c r="X10" s="149">
        <v>-1.07</v>
      </c>
      <c r="Y10" s="144"/>
      <c r="Z10" s="145"/>
      <c r="AA10" s="166" t="str">
        <f>IF(TRIM(Z10)="", "", IF(VLOOKUP(Z10,'Footnotes list'!$D$9:$E$107,2,FALSE)=0,"",VLOOKUP(Z10,'Footnotes list'!$D$9:$E$107,2,FALSE) ) )</f>
        <v/>
      </c>
      <c r="AB10" s="316">
        <f t="shared" si="0"/>
        <v>1972.69</v>
      </c>
      <c r="AC10" s="144"/>
      <c r="AD10" s="145"/>
      <c r="AE10" s="166" t="str">
        <f>IF(TRIM(AD10)="", "", IF(VLOOKUP(AD10,'Footnotes list'!$D$9:$E$107,2,FALSE)=0,"",VLOOKUP(AD10,'Footnotes list'!$D$9:$E$107,2,FALSE) ) )</f>
        <v/>
      </c>
    </row>
    <row r="11" spans="3:45" ht="25.5" customHeight="1" x14ac:dyDescent="0.35">
      <c r="C11" s="422" t="s">
        <v>408</v>
      </c>
      <c r="E11" s="424" t="s">
        <v>591</v>
      </c>
      <c r="F11" s="740" t="s">
        <v>155</v>
      </c>
      <c r="G11" s="741"/>
      <c r="H11" s="149">
        <v>458.51</v>
      </c>
      <c r="I11" s="144"/>
      <c r="J11" s="145"/>
      <c r="K11" s="166" t="str">
        <f>IF(TRIM(J11)="", "", IF(VLOOKUP(J11,'Footnotes list'!$D$9:$E$107,2,FALSE)=0,"",VLOOKUP(J11,'Footnotes list'!$D$9:$E$107,2,FALSE) ) )</f>
        <v/>
      </c>
      <c r="L11" s="149">
        <v>0.25</v>
      </c>
      <c r="M11" s="144" t="s">
        <v>323</v>
      </c>
      <c r="N11" s="145"/>
      <c r="O11" s="166" t="str">
        <f>IF(TRIM(N11)="", "", IF(VLOOKUP(N11,'Footnotes list'!$D$9:$E$107,2,FALSE)=0,"",VLOOKUP(N11,'Footnotes list'!$D$9:$E$107,2,FALSE) ) )</f>
        <v/>
      </c>
      <c r="P11" s="149">
        <v>0.13</v>
      </c>
      <c r="Q11" s="144" t="s">
        <v>323</v>
      </c>
      <c r="R11" s="145"/>
      <c r="S11" s="166" t="str">
        <f>IF(TRIM(R11)="", "", IF(VLOOKUP(R11,'Footnotes list'!$D$9:$E$107,2,FALSE)=0,"",VLOOKUP(R11,'Footnotes list'!$D$9:$E$107,2,FALSE) ) )</f>
        <v/>
      </c>
      <c r="T11" s="149">
        <v>15.68</v>
      </c>
      <c r="U11" s="144" t="s">
        <v>323</v>
      </c>
      <c r="V11" s="145"/>
      <c r="W11" s="166" t="str">
        <f>IF(TRIM(V11)="", "", IF(VLOOKUP(V11,'Footnotes list'!$D$9:$E$107,2,FALSE)=0,"",VLOOKUP(V11,'Footnotes list'!$D$9:$E$107,2,FALSE) ) )</f>
        <v/>
      </c>
      <c r="X11" s="149">
        <v>-0.25</v>
      </c>
      <c r="Y11" s="144"/>
      <c r="Z11" s="145"/>
      <c r="AA11" s="166" t="str">
        <f>IF(TRIM(Z11)="", "", IF(VLOOKUP(Z11,'Footnotes list'!$D$9:$E$107,2,FALSE)=0,"",VLOOKUP(Z11,'Footnotes list'!$D$9:$E$107,2,FALSE) ) )</f>
        <v/>
      </c>
      <c r="AB11" s="317">
        <f t="shared" si="0"/>
        <v>474.06</v>
      </c>
      <c r="AC11" s="144"/>
      <c r="AD11" s="145"/>
      <c r="AE11" s="166" t="str">
        <f>IF(TRIM(AD11)="", "", IF(VLOOKUP(AD11,'Footnotes list'!$D$9:$E$107,2,FALSE)=0,"",VLOOKUP(AD11,'Footnotes list'!$D$9:$E$107,2,FALSE) ) )</f>
        <v/>
      </c>
      <c r="AF11" s="425"/>
      <c r="AG11" s="426"/>
    </row>
    <row r="12" spans="3:45" s="1" customFormat="1" ht="25.5" customHeight="1" x14ac:dyDescent="0.35">
      <c r="C12" s="420" t="s">
        <v>409</v>
      </c>
      <c r="E12" s="427" t="s">
        <v>592</v>
      </c>
      <c r="F12" s="742" t="s">
        <v>177</v>
      </c>
      <c r="G12" s="743"/>
      <c r="H12" s="276">
        <v>101.27</v>
      </c>
      <c r="I12" s="144"/>
      <c r="J12" s="145"/>
      <c r="K12" s="166" t="str">
        <f>IF(TRIM(J12)="", "", IF(VLOOKUP(J12,'Footnotes list'!$D$9:$E$107,2,FALSE)=0,"",VLOOKUP(J12,'Footnotes list'!$D$9:$E$107,2,FALSE) ) )</f>
        <v/>
      </c>
      <c r="L12" s="276"/>
      <c r="M12" s="144"/>
      <c r="N12" s="145"/>
      <c r="O12" s="166" t="str">
        <f>IF(TRIM(N12)="", "", IF(VLOOKUP(N12,'Footnotes list'!$D$9:$E$107,2,FALSE)=0,"",VLOOKUP(N12,'Footnotes list'!$D$9:$E$107,2,FALSE) ) )</f>
        <v/>
      </c>
      <c r="P12" s="276"/>
      <c r="Q12" s="144"/>
      <c r="R12" s="145"/>
      <c r="S12" s="166" t="str">
        <f>IF(TRIM(R12)="", "", IF(VLOOKUP(R12,'Footnotes list'!$D$9:$E$107,2,FALSE)=0,"",VLOOKUP(R12,'Footnotes list'!$D$9:$E$107,2,FALSE) ) )</f>
        <v/>
      </c>
      <c r="T12" s="276"/>
      <c r="U12" s="144"/>
      <c r="V12" s="145"/>
      <c r="W12" s="166" t="str">
        <f>IF(TRIM(V12)="", "", IF(VLOOKUP(V12,'Footnotes list'!$D$9:$E$107,2,FALSE)=0,"",VLOOKUP(V12,'Footnotes list'!$D$9:$E$107,2,FALSE) ) )</f>
        <v/>
      </c>
      <c r="X12" s="276">
        <v>1.58</v>
      </c>
      <c r="Y12" s="144"/>
      <c r="Z12" s="145"/>
      <c r="AA12" s="166" t="str">
        <f>IF(TRIM(Z12)="", "", IF(VLOOKUP(Z12,'Footnotes list'!$D$9:$E$107,2,FALSE)=0,"",VLOOKUP(Z12,'Footnotes list'!$D$9:$E$107,2,FALSE) ) )</f>
        <v/>
      </c>
      <c r="AB12" s="318">
        <f t="shared" si="0"/>
        <v>102.85</v>
      </c>
      <c r="AC12" s="144"/>
      <c r="AD12" s="145"/>
      <c r="AE12" s="166" t="str">
        <f>IF(TRIM(AD12)="", "", IF(VLOOKUP(AD12,'Footnotes list'!$D$9:$E$107,2,FALSE)=0,"",VLOOKUP(AD12,'Footnotes list'!$D$9:$E$107,2,FALSE) ) )</f>
        <v/>
      </c>
    </row>
    <row r="13" spans="3:45" s="1" customFormat="1" ht="25.5" customHeight="1" x14ac:dyDescent="0.35">
      <c r="C13" s="422" t="s">
        <v>410</v>
      </c>
      <c r="E13" s="424" t="s">
        <v>593</v>
      </c>
      <c r="F13" s="740" t="s">
        <v>68</v>
      </c>
      <c r="G13" s="741"/>
      <c r="H13" s="200">
        <v>75.5</v>
      </c>
      <c r="I13" s="144"/>
      <c r="J13" s="146"/>
      <c r="K13" s="166" t="str">
        <f>IF(TRIM(J13)="", "", IF(VLOOKUP(J13,'Footnotes list'!$D$9:$E$107,2,FALSE)=0,"",VLOOKUP(J13,'Footnotes list'!$D$9:$E$107,2,FALSE) ) )</f>
        <v/>
      </c>
      <c r="L13" s="200"/>
      <c r="M13" s="144"/>
      <c r="N13" s="146"/>
      <c r="O13" s="166" t="str">
        <f>IF(TRIM(N13)="", "", IF(VLOOKUP(N13,'Footnotes list'!$D$9:$E$107,2,FALSE)=0,"",VLOOKUP(N13,'Footnotes list'!$D$9:$E$107,2,FALSE) ) )</f>
        <v/>
      </c>
      <c r="P13" s="200"/>
      <c r="Q13" s="144"/>
      <c r="R13" s="146"/>
      <c r="S13" s="166" t="str">
        <f>IF(TRIM(R13)="", "", IF(VLOOKUP(R13,'Footnotes list'!$D$9:$E$107,2,FALSE)=0,"",VLOOKUP(R13,'Footnotes list'!$D$9:$E$107,2,FALSE) ) )</f>
        <v/>
      </c>
      <c r="T13" s="200"/>
      <c r="U13" s="144"/>
      <c r="V13" s="146"/>
      <c r="W13" s="166" t="str">
        <f>IF(TRIM(V13)="", "", IF(VLOOKUP(V13,'Footnotes list'!$D$9:$E$107,2,FALSE)=0,"",VLOOKUP(V13,'Footnotes list'!$D$9:$E$107,2,FALSE) ) )</f>
        <v/>
      </c>
      <c r="X13" s="200">
        <v>0.95</v>
      </c>
      <c r="Y13" s="144"/>
      <c r="Z13" s="146"/>
      <c r="AA13" s="166" t="str">
        <f>IF(TRIM(Z13)="", "", IF(VLOOKUP(Z13,'Footnotes list'!$D$9:$E$107,2,FALSE)=0,"",VLOOKUP(Z13,'Footnotes list'!$D$9:$E$107,2,FALSE) ) )</f>
        <v/>
      </c>
      <c r="AB13" s="319">
        <f t="shared" si="0"/>
        <v>76.45</v>
      </c>
      <c r="AC13" s="144"/>
      <c r="AD13" s="146"/>
      <c r="AE13" s="166" t="str">
        <f>IF(TRIM(AD13)="", "", IF(VLOOKUP(AD13,'Footnotes list'!$D$9:$E$107,2,FALSE)=0,"",VLOOKUP(AD13,'Footnotes list'!$D$9:$E$107,2,FALSE) ) )</f>
        <v/>
      </c>
    </row>
    <row r="14" spans="3:45" ht="25.5" customHeight="1" thickBot="1" x14ac:dyDescent="0.4">
      <c r="C14" s="428" t="s">
        <v>411</v>
      </c>
      <c r="E14" s="429" t="s">
        <v>594</v>
      </c>
      <c r="F14" s="732" t="s">
        <v>588</v>
      </c>
      <c r="G14" s="733"/>
      <c r="H14" s="201"/>
      <c r="I14" s="147"/>
      <c r="J14" s="148"/>
      <c r="K14" s="163" t="str">
        <f>IF(TRIM(J14)="", "", IF(VLOOKUP(J14,'Footnotes list'!$D$9:$E$107,2,FALSE)=0,"",VLOOKUP(J14,'Footnotes list'!$D$9:$E$107,2,FALSE) ) )</f>
        <v/>
      </c>
      <c r="L14" s="201"/>
      <c r="M14" s="147"/>
      <c r="N14" s="148"/>
      <c r="O14" s="163" t="str">
        <f>IF(TRIM(N14)="", "", IF(VLOOKUP(N14,'Footnotes list'!$D$9:$E$107,2,FALSE)=0,"",VLOOKUP(N14,'Footnotes list'!$D$9:$E$107,2,FALSE) ) )</f>
        <v/>
      </c>
      <c r="P14" s="201"/>
      <c r="Q14" s="147"/>
      <c r="R14" s="148"/>
      <c r="S14" s="163" t="str">
        <f>IF(TRIM(R14)="", "", IF(VLOOKUP(R14,'Footnotes list'!$D$9:$E$107,2,FALSE)=0,"",VLOOKUP(R14,'Footnotes list'!$D$9:$E$107,2,FALSE) ) )</f>
        <v/>
      </c>
      <c r="T14" s="201"/>
      <c r="U14" s="147"/>
      <c r="V14" s="148"/>
      <c r="W14" s="163" t="str">
        <f>IF(TRIM(V14)="", "", IF(VLOOKUP(V14,'Footnotes list'!$D$9:$E$107,2,FALSE)=0,"",VLOOKUP(V14,'Footnotes list'!$D$9:$E$107,2,FALSE) ) )</f>
        <v/>
      </c>
      <c r="X14" s="201"/>
      <c r="Y14" s="147"/>
      <c r="Z14" s="148"/>
      <c r="AA14" s="163" t="str">
        <f>IF(TRIM(Z14)="", "", IF(VLOOKUP(Z14,'Footnotes list'!$D$9:$E$107,2,FALSE)=0,"",VLOOKUP(Z14,'Footnotes list'!$D$9:$E$107,2,FALSE) ) )</f>
        <v/>
      </c>
      <c r="AB14" s="320" t="str">
        <f t="shared" si="0"/>
        <v/>
      </c>
      <c r="AC14" s="147"/>
      <c r="AD14" s="148"/>
      <c r="AE14" s="163" t="str">
        <f>IF(TRIM(AD14)="", "", IF(VLOOKUP(AD14,'Footnotes list'!$D$9:$E$107,2,FALSE)=0,"",VLOOKUP(AD14,'Footnotes list'!$D$9:$E$107,2,FALSE) ) )</f>
        <v/>
      </c>
      <c r="AG14" s="1"/>
    </row>
    <row r="15" spans="3:45" x14ac:dyDescent="0.35">
      <c r="AB15"/>
    </row>
    <row r="16" spans="3:45" x14ac:dyDescent="0.35">
      <c r="AB16"/>
    </row>
    <row r="17" spans="1:31" ht="15" hidden="1" thickBot="1" x14ac:dyDescent="0.4">
      <c r="B17" s="734" t="s">
        <v>419</v>
      </c>
      <c r="C17" s="735"/>
      <c r="E17" s="430" t="s">
        <v>412</v>
      </c>
      <c r="F17" s="431"/>
      <c r="G17" s="431"/>
      <c r="H17" s="432" t="s">
        <v>413</v>
      </c>
      <c r="I17" s="433"/>
      <c r="J17" s="433"/>
      <c r="K17" s="433"/>
      <c r="L17" s="434" t="s">
        <v>414</v>
      </c>
      <c r="M17" s="433"/>
      <c r="N17" s="433"/>
      <c r="O17" s="433"/>
      <c r="P17" s="434" t="s">
        <v>415</v>
      </c>
      <c r="Q17" s="433"/>
      <c r="R17" s="433"/>
      <c r="S17" s="433"/>
      <c r="T17" s="434" t="s">
        <v>416</v>
      </c>
      <c r="U17" s="433"/>
      <c r="V17" s="433"/>
      <c r="W17" s="433"/>
      <c r="X17" s="434" t="s">
        <v>417</v>
      </c>
      <c r="Y17" s="433"/>
      <c r="Z17" s="433"/>
      <c r="AA17" s="433"/>
      <c r="AB17" s="435" t="s">
        <v>418</v>
      </c>
      <c r="AC17" s="433"/>
      <c r="AD17" s="433"/>
      <c r="AE17" s="433"/>
    </row>
    <row r="18" spans="1:31" x14ac:dyDescent="0.35">
      <c r="B18" s="436" t="s">
        <v>439</v>
      </c>
      <c r="C18" s="437" t="s">
        <v>420</v>
      </c>
      <c r="E18" s="1" t="s">
        <v>622</v>
      </c>
      <c r="AB18"/>
    </row>
    <row r="19" spans="1:31" x14ac:dyDescent="0.35">
      <c r="B19" s="436" t="s">
        <v>421</v>
      </c>
      <c r="C19" s="438" t="s">
        <v>422</v>
      </c>
      <c r="E19" s="439" t="s">
        <v>429</v>
      </c>
      <c r="F19" s="731" t="s">
        <v>187</v>
      </c>
      <c r="G19" s="731"/>
      <c r="H19" s="731"/>
      <c r="I19" s="731"/>
      <c r="J19" s="731"/>
      <c r="K19" s="731"/>
      <c r="L19" s="731"/>
      <c r="M19" s="731"/>
      <c r="N19" s="731"/>
      <c r="O19" s="731"/>
      <c r="P19" s="731"/>
      <c r="Q19" s="465"/>
      <c r="R19" s="465"/>
      <c r="S19" s="465"/>
      <c r="AC19" s="1"/>
      <c r="AD19" s="1"/>
      <c r="AE19" s="1"/>
    </row>
    <row r="20" spans="1:31" ht="46.5" customHeight="1" x14ac:dyDescent="0.35">
      <c r="B20" s="436" t="s">
        <v>423</v>
      </c>
      <c r="C20" s="440" t="s">
        <v>425</v>
      </c>
      <c r="E20" s="439" t="s">
        <v>430</v>
      </c>
      <c r="F20" s="731" t="s">
        <v>188</v>
      </c>
      <c r="G20" s="731"/>
      <c r="H20" s="731"/>
      <c r="I20" s="731"/>
      <c r="J20" s="731"/>
      <c r="K20" s="731"/>
      <c r="L20" s="731"/>
      <c r="M20" s="731"/>
      <c r="N20" s="731"/>
      <c r="O20" s="731"/>
      <c r="P20" s="731"/>
      <c r="Q20" s="465"/>
      <c r="R20" s="465"/>
      <c r="S20" s="465"/>
      <c r="AC20" s="1"/>
      <c r="AD20" s="1"/>
      <c r="AE20" s="1"/>
    </row>
    <row r="21" spans="1:31" x14ac:dyDescent="0.35">
      <c r="B21" s="436" t="s">
        <v>424</v>
      </c>
      <c r="C21" s="438" t="s">
        <v>422</v>
      </c>
      <c r="E21" s="441"/>
    </row>
    <row r="22" spans="1:31" x14ac:dyDescent="0.35">
      <c r="B22" s="436" t="s">
        <v>426</v>
      </c>
      <c r="C22" s="437" t="s">
        <v>425</v>
      </c>
      <c r="E22" s="1" t="s">
        <v>20</v>
      </c>
    </row>
    <row r="23" spans="1:31" ht="15" thickBot="1" x14ac:dyDescent="0.4">
      <c r="B23" s="442" t="s">
        <v>792</v>
      </c>
      <c r="C23" s="443" t="s">
        <v>793</v>
      </c>
      <c r="E23" s="444" t="s">
        <v>156</v>
      </c>
    </row>
    <row r="24" spans="1:31" x14ac:dyDescent="0.35">
      <c r="E24" s="444" t="s">
        <v>157</v>
      </c>
    </row>
    <row r="25" spans="1:31" ht="52.5" customHeight="1" x14ac:dyDescent="0.35">
      <c r="E25" s="725" t="s">
        <v>185</v>
      </c>
      <c r="F25" s="725"/>
      <c r="G25" s="725"/>
      <c r="H25" s="725"/>
      <c r="I25" s="725"/>
      <c r="J25" s="725"/>
      <c r="K25" s="725"/>
      <c r="L25" s="725"/>
      <c r="M25" s="725"/>
      <c r="N25" s="725"/>
      <c r="O25" s="725"/>
      <c r="P25" s="725"/>
      <c r="Q25" s="725"/>
      <c r="R25" s="725"/>
      <c r="S25" s="725"/>
      <c r="AB25"/>
    </row>
    <row r="27" spans="1:31" x14ac:dyDescent="0.35">
      <c r="E27" s="445"/>
      <c r="F27" s="446"/>
      <c r="G27" s="446"/>
      <c r="H27" s="446"/>
      <c r="I27" s="446"/>
      <c r="J27" s="446"/>
      <c r="K27" s="446"/>
      <c r="L27" s="446"/>
      <c r="M27" s="446"/>
      <c r="N27" s="446"/>
      <c r="O27" s="446"/>
      <c r="P27" s="446"/>
      <c r="Q27" s="446"/>
      <c r="R27" s="446"/>
      <c r="S27" s="446"/>
      <c r="T27" s="446"/>
      <c r="U27" s="446"/>
      <c r="V27" s="446"/>
      <c r="W27" s="446"/>
      <c r="X27" s="446"/>
      <c r="Y27" s="446"/>
      <c r="Z27" s="446"/>
      <c r="AA27" s="446"/>
      <c r="AB27"/>
      <c r="AC27" s="446"/>
      <c r="AD27" s="446"/>
      <c r="AE27" s="446"/>
    </row>
    <row r="28" spans="1:31" ht="42.75" customHeight="1" x14ac:dyDescent="0.35">
      <c r="A28" s="446"/>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c r="AC28" s="446"/>
      <c r="AD28" s="446"/>
      <c r="AE28" s="446"/>
    </row>
    <row r="29" spans="1:31" x14ac:dyDescent="0.35">
      <c r="A29" s="446"/>
      <c r="B29" s="446"/>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c r="AC29" s="446"/>
      <c r="AD29" s="446"/>
      <c r="AE29" s="446"/>
    </row>
    <row r="30" spans="1:31" x14ac:dyDescent="0.35">
      <c r="A30" s="446"/>
      <c r="B30" s="446"/>
      <c r="C30" s="446"/>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c r="AB30"/>
      <c r="AC30" s="446"/>
      <c r="AD30" s="446"/>
      <c r="AE30" s="446"/>
    </row>
    <row r="31" spans="1:31" ht="60.75" customHeight="1" x14ac:dyDescent="0.35">
      <c r="A31" s="446"/>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c r="AC31" s="446"/>
      <c r="AD31" s="446"/>
      <c r="AE31" s="446"/>
    </row>
    <row r="32" spans="1:31" x14ac:dyDescent="0.35">
      <c r="T32" s="446"/>
      <c r="U32" s="446"/>
      <c r="V32" s="446"/>
      <c r="W32" s="446"/>
      <c r="X32" s="446"/>
      <c r="Y32" s="446"/>
      <c r="Z32" s="446"/>
      <c r="AA32" s="446"/>
      <c r="AB32"/>
      <c r="AC32" s="446"/>
      <c r="AD32" s="446"/>
      <c r="AE32" s="446"/>
    </row>
    <row r="33" spans="20:31" x14ac:dyDescent="0.35">
      <c r="T33" s="446"/>
      <c r="U33" s="446"/>
      <c r="V33" s="446"/>
      <c r="W33" s="446"/>
      <c r="X33" s="446"/>
      <c r="Y33" s="446"/>
      <c r="Z33" s="446"/>
      <c r="AA33" s="446"/>
      <c r="AB33"/>
      <c r="AC33" s="446"/>
      <c r="AD33" s="446"/>
      <c r="AE33" s="446"/>
    </row>
  </sheetData>
  <sheetProtection algorithmName="SHA-512" hashValue="TgKEIXnuPVUk679iF7mufqcOp8fH0IBxaTx8QUbqmxa6MxKUaI3lDvuF/x95JFmWE83TwgmJuOFHl5Up3XakXw==" saltValue="Dp4zP7Pyme5keJ2hgAVomg==" spinCount="100000" sheet="1" objects="1" scenarios="1"/>
  <mergeCells count="30">
    <mergeCell ref="B17:C17"/>
    <mergeCell ref="F9:G9"/>
    <mergeCell ref="F10:G10"/>
    <mergeCell ref="F11:G11"/>
    <mergeCell ref="F12:G12"/>
    <mergeCell ref="F13:G13"/>
    <mergeCell ref="H7:H8"/>
    <mergeCell ref="L7:L8"/>
    <mergeCell ref="P7:P8"/>
    <mergeCell ref="E25:S25"/>
    <mergeCell ref="Q7:Q8"/>
    <mergeCell ref="E7:G7"/>
    <mergeCell ref="F8:G8"/>
    <mergeCell ref="F19:P19"/>
    <mergeCell ref="F14:G14"/>
    <mergeCell ref="J7:K8"/>
    <mergeCell ref="I7:I8"/>
    <mergeCell ref="M7:M8"/>
    <mergeCell ref="N7:O8"/>
    <mergeCell ref="F20:P20"/>
    <mergeCell ref="AC7:AC8"/>
    <mergeCell ref="AD7:AE8"/>
    <mergeCell ref="R7:S8"/>
    <mergeCell ref="U7:U8"/>
    <mergeCell ref="V7:W8"/>
    <mergeCell ref="Y7:Y8"/>
    <mergeCell ref="Z7:AA8"/>
    <mergeCell ref="AB7:AB8"/>
    <mergeCell ref="T7:T8"/>
    <mergeCell ref="X7:X8"/>
  </mergeCells>
  <pageMargins left="0.7" right="0.7" top="0.75" bottom="0.75" header="0.3" footer="0.3"/>
  <pageSetup paperSize="9" fitToHeight="0" orientation="landscape" r:id="rId1"/>
  <ignoredErrors>
    <ignoredError sqref="E19:E2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MainBody">
                <anchor moveWithCells="1" sizeWithCells="1">
                  <from>
                    <xdr:col>7</xdr:col>
                    <xdr:colOff>38100</xdr:colOff>
                    <xdr:row>1</xdr:row>
                    <xdr:rowOff>146050</xdr:rowOff>
                  </from>
                  <to>
                    <xdr:col>8</xdr:col>
                    <xdr:colOff>95250</xdr:colOff>
                    <xdr:row>2</xdr:row>
                    <xdr:rowOff>171450</xdr:rowOff>
                  </to>
                </anchor>
              </controlPr>
            </control>
          </mc:Choice>
        </mc:AlternateContent>
        <mc:AlternateContent xmlns:mc="http://schemas.openxmlformats.org/markup-compatibility/2006">
          <mc:Choice Requires="x14">
            <control shapeId="7171" r:id="rId5" name="Button 3">
              <controlPr defaultSize="0" print="0" autoFill="0" autoPict="0" macro="[0]!RestoreColours">
                <anchor moveWithCells="1" sizeWithCells="1">
                  <from>
                    <xdr:col>8</xdr:col>
                    <xdr:colOff>209550</xdr:colOff>
                    <xdr:row>1</xdr:row>
                    <xdr:rowOff>133350</xdr:rowOff>
                  </from>
                  <to>
                    <xdr:col>11</xdr:col>
                    <xdr:colOff>76200</xdr:colOff>
                    <xdr:row>2</xdr:row>
                    <xdr:rowOff>171450</xdr:rowOff>
                  </to>
                </anchor>
              </controlPr>
            </control>
          </mc:Choice>
        </mc:AlternateContent>
        <mc:AlternateContent xmlns:mc="http://schemas.openxmlformats.org/markup-compatibility/2006">
          <mc:Choice Requires="x14">
            <control shapeId="7172" r:id="rId6" name="formulas">
              <controlPr defaultSize="0" print="0" autoFill="0" autoPict="0" macro="[0]!'SwitchLocksInCells &quot;formulas&quot;'" altText="Lock formulas">
                <anchor moveWithCells="1" sizeWithCells="1">
                  <from>
                    <xdr:col>11</xdr:col>
                    <xdr:colOff>374650</xdr:colOff>
                    <xdr:row>1</xdr:row>
                    <xdr:rowOff>114300</xdr:rowOff>
                  </from>
                  <to>
                    <xdr:col>13</xdr:col>
                    <xdr:colOff>95250</xdr:colOff>
                    <xdr:row>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Lists!$D$2:$D$8</xm:f>
          </x14:formula1>
          <xm:sqref>Q9:Q14 Y9:Y14 U9:U14 I9:I14 M9:M14 AC9:AC14</xm:sqref>
        </x14:dataValidation>
        <x14:dataValidation type="list" allowBlank="1" showInputMessage="1" showErrorMessage="1" xr:uid="{00000000-0002-0000-0600-000001000000}">
          <x14:formula1>
            <xm:f>'Footnotes list'!$D$9:$D$58</xm:f>
          </x14:formula1>
          <xm:sqref>Z9:Z14 R9:R14 V9:V14 J9:J14 N9:N14 AD9:AD14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2DBA9"/>
    <pageSetUpPr fitToPage="1"/>
  </sheetPr>
  <dimension ref="B1:AW31"/>
  <sheetViews>
    <sheetView showGridLines="0" topLeftCell="A7" zoomScale="85" zoomScaleNormal="85" workbookViewId="0">
      <selection activeCell="G23" sqref="G23"/>
    </sheetView>
  </sheetViews>
  <sheetFormatPr defaultColWidth="9.26953125" defaultRowHeight="14.5" x14ac:dyDescent="0.35"/>
  <cols>
    <col min="1" max="1" width="2.453125" customWidth="1"/>
    <col min="2" max="2" width="14.54296875" hidden="1" customWidth="1"/>
    <col min="3" max="3" width="13.453125" hidden="1" customWidth="1"/>
    <col min="4" max="4" width="3.26953125" customWidth="1"/>
    <col min="5" max="5" width="9.26953125" customWidth="1"/>
    <col min="6" max="6" width="7.54296875" customWidth="1"/>
    <col min="7" max="7" width="28.26953125" customWidth="1"/>
    <col min="8" max="8" width="12.7265625" customWidth="1"/>
    <col min="9" max="9" width="3.7265625" customWidth="1"/>
    <col min="10" max="10" width="3.26953125" customWidth="1"/>
    <col min="11" max="11" width="8.26953125" customWidth="1"/>
    <col min="12" max="12" width="11.7265625" customWidth="1"/>
    <col min="13" max="13" width="3.7265625" customWidth="1"/>
    <col min="14" max="14" width="3.26953125" customWidth="1"/>
    <col min="15" max="15" width="8.26953125" customWidth="1"/>
    <col min="16" max="16" width="11.7265625" customWidth="1"/>
    <col min="17" max="17" width="3.7265625" customWidth="1"/>
    <col min="18" max="18" width="3.26953125" customWidth="1"/>
    <col min="19" max="19" width="8.26953125" customWidth="1"/>
    <col min="20" max="20" width="10.453125" customWidth="1"/>
    <col min="21" max="21" width="3.7265625" customWidth="1"/>
    <col min="22" max="22" width="3.26953125" customWidth="1"/>
    <col min="23" max="23" width="8.26953125" customWidth="1"/>
    <col min="24" max="24" width="11.26953125" customWidth="1"/>
    <col min="25" max="25" width="3.7265625" customWidth="1"/>
    <col min="26" max="26" width="3.26953125" customWidth="1"/>
    <col min="27" max="27" width="8.26953125" customWidth="1"/>
    <col min="28" max="28" width="10.54296875" customWidth="1"/>
    <col min="29" max="29" width="3.7265625" customWidth="1"/>
    <col min="30" max="30" width="3.26953125" customWidth="1"/>
    <col min="31" max="31" width="8.26953125" customWidth="1"/>
    <col min="32" max="32" width="11.26953125" style="1" customWidth="1"/>
    <col min="33" max="33" width="3.7265625" customWidth="1"/>
    <col min="34" max="34" width="3.26953125" customWidth="1"/>
    <col min="35" max="35" width="8.26953125" customWidth="1"/>
  </cols>
  <sheetData>
    <row r="1" spans="3:49" ht="15"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1"/>
      <c r="AC1" s="400"/>
      <c r="AD1" s="400"/>
      <c r="AE1" s="400"/>
      <c r="AF1" s="400"/>
      <c r="AG1" s="400"/>
      <c r="AH1" s="400"/>
      <c r="AI1" s="400"/>
    </row>
    <row r="2" spans="3:49" ht="32.25" customHeight="1" x14ac:dyDescent="0.35">
      <c r="E2" s="402" t="s">
        <v>131</v>
      </c>
      <c r="F2" s="403"/>
      <c r="G2" s="403"/>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row>
    <row r="3" spans="3:49" s="405" customFormat="1" ht="24.75" customHeight="1" x14ac:dyDescent="0.35">
      <c r="E3" s="406" t="s">
        <v>92</v>
      </c>
      <c r="F3" s="407"/>
      <c r="G3" s="407"/>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row>
    <row r="4" spans="3:49" ht="20.25" customHeight="1" x14ac:dyDescent="0.35">
      <c r="C4" s="409" t="s">
        <v>427</v>
      </c>
      <c r="E4" s="410" t="s">
        <v>519</v>
      </c>
      <c r="F4" s="411" t="str">
        <f>'GETTING STARTED'!G9</f>
        <v>EE</v>
      </c>
      <c r="G4" s="411" t="str">
        <f>IF('GETTING STARTED'!E9="","",'GETTING STARTED'!E9)</f>
        <v>Estonia</v>
      </c>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row>
    <row r="5" spans="3:49" ht="24" customHeight="1" x14ac:dyDescent="0.35">
      <c r="C5" s="409" t="s">
        <v>428</v>
      </c>
      <c r="E5" s="413" t="s">
        <v>520</v>
      </c>
      <c r="F5" s="413">
        <f>IF('GETTING STARTED'!E10="","",'GETTING STARTED'!E10)</f>
        <v>2022</v>
      </c>
      <c r="G5" s="413" t="str">
        <f>CONCATENATE("Currency: ", 'GETTING STARTED'!$E$11)</f>
        <v>Currency: EUR</v>
      </c>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row>
    <row r="6" spans="3:49" ht="14.25" customHeight="1" thickBot="1" x14ac:dyDescent="0.4">
      <c r="E6" s="415"/>
      <c r="F6" s="415"/>
      <c r="G6" s="415"/>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row>
    <row r="7" spans="3:49" ht="27.75" customHeight="1" thickBot="1" x14ac:dyDescent="0.4">
      <c r="E7" s="726" t="s">
        <v>134</v>
      </c>
      <c r="F7" s="727"/>
      <c r="G7" s="728"/>
      <c r="H7" s="717" t="s">
        <v>71</v>
      </c>
      <c r="I7" s="711" t="s">
        <v>586</v>
      </c>
      <c r="J7" s="713" t="s">
        <v>587</v>
      </c>
      <c r="K7" s="714"/>
      <c r="L7" s="723" t="s">
        <v>198</v>
      </c>
      <c r="M7" s="711" t="s">
        <v>586</v>
      </c>
      <c r="N7" s="713" t="s">
        <v>587</v>
      </c>
      <c r="O7" s="714"/>
      <c r="P7" s="719" t="s">
        <v>199</v>
      </c>
      <c r="Q7" s="711" t="s">
        <v>586</v>
      </c>
      <c r="R7" s="713" t="s">
        <v>587</v>
      </c>
      <c r="S7" s="714"/>
      <c r="T7" s="719" t="s">
        <v>75</v>
      </c>
      <c r="U7" s="711" t="s">
        <v>586</v>
      </c>
      <c r="V7" s="713" t="s">
        <v>587</v>
      </c>
      <c r="W7" s="714"/>
      <c r="X7" s="719" t="s">
        <v>74</v>
      </c>
      <c r="Y7" s="711" t="s">
        <v>586</v>
      </c>
      <c r="Z7" s="713" t="s">
        <v>587</v>
      </c>
      <c r="AA7" s="714"/>
      <c r="AB7" s="721" t="s">
        <v>599</v>
      </c>
      <c r="AC7" s="711" t="s">
        <v>586</v>
      </c>
      <c r="AD7" s="713" t="s">
        <v>587</v>
      </c>
      <c r="AE7" s="714"/>
      <c r="AF7" s="744" t="s">
        <v>72</v>
      </c>
      <c r="AG7" s="711" t="s">
        <v>586</v>
      </c>
      <c r="AH7" s="713" t="s">
        <v>587</v>
      </c>
      <c r="AI7" s="714"/>
    </row>
    <row r="8" spans="3:49" ht="19.5" customHeight="1" thickBot="1" x14ac:dyDescent="0.4">
      <c r="C8" s="417" t="s">
        <v>405</v>
      </c>
      <c r="E8" s="418" t="s">
        <v>0</v>
      </c>
      <c r="F8" s="729" t="s">
        <v>1</v>
      </c>
      <c r="G8" s="730"/>
      <c r="H8" s="718"/>
      <c r="I8" s="712"/>
      <c r="J8" s="715"/>
      <c r="K8" s="716"/>
      <c r="L8" s="724"/>
      <c r="M8" s="712"/>
      <c r="N8" s="715"/>
      <c r="O8" s="716"/>
      <c r="P8" s="720"/>
      <c r="Q8" s="712"/>
      <c r="R8" s="715"/>
      <c r="S8" s="716"/>
      <c r="T8" s="720"/>
      <c r="U8" s="712"/>
      <c r="V8" s="715"/>
      <c r="W8" s="716"/>
      <c r="X8" s="720"/>
      <c r="Y8" s="712"/>
      <c r="Z8" s="715"/>
      <c r="AA8" s="716"/>
      <c r="AB8" s="722"/>
      <c r="AC8" s="712"/>
      <c r="AD8" s="715"/>
      <c r="AE8" s="716"/>
      <c r="AF8" s="745"/>
      <c r="AG8" s="712"/>
      <c r="AH8" s="715"/>
      <c r="AI8" s="716"/>
      <c r="AJ8" s="419"/>
      <c r="AK8" s="419"/>
      <c r="AL8" s="419"/>
      <c r="AM8" s="419"/>
      <c r="AN8" s="419"/>
      <c r="AO8" s="419"/>
      <c r="AP8" s="419"/>
      <c r="AQ8" s="419"/>
      <c r="AR8" s="419"/>
      <c r="AS8" s="419"/>
      <c r="AT8" s="419"/>
      <c r="AU8" s="419"/>
      <c r="AV8" s="419"/>
      <c r="AW8" s="419"/>
    </row>
    <row r="9" spans="3:49" s="1" customFormat="1" ht="25.5" customHeight="1" x14ac:dyDescent="0.35">
      <c r="C9" s="466" t="s">
        <v>406</v>
      </c>
      <c r="E9" s="421" t="s">
        <v>589</v>
      </c>
      <c r="F9" s="736" t="s">
        <v>178</v>
      </c>
      <c r="G9" s="737"/>
      <c r="H9" s="302">
        <v>3928</v>
      </c>
      <c r="I9" s="142"/>
      <c r="J9" s="143"/>
      <c r="K9" s="165" t="str">
        <f>IF(TRIM(J9)="", "", IF(VLOOKUP(J9,'Footnotes list'!$D$9:$E$107,2,FALSE)=0,"",VLOOKUP(J9,'Footnotes list'!$D$9:$E$107,2,FALSE) ) )</f>
        <v/>
      </c>
      <c r="L9" s="151">
        <v>2</v>
      </c>
      <c r="M9" s="142"/>
      <c r="N9" s="143"/>
      <c r="O9" s="165" t="str">
        <f>IF(TRIM(N9)="", "", IF(VLOOKUP(N9,'Footnotes list'!$D$9:$E$107,2,FALSE)=0,"",VLOOKUP(N9,'Footnotes list'!$D$9:$E$107,2,FALSE) ) )</f>
        <v/>
      </c>
      <c r="P9" s="206">
        <v>1</v>
      </c>
      <c r="Q9" s="142"/>
      <c r="R9" s="143"/>
      <c r="S9" s="165" t="str">
        <f>IF(TRIM(R9)="", "", IF(VLOOKUP(R9,'Footnotes list'!$D$9:$E$107,2,FALSE)=0,"",VLOOKUP(R9,'Footnotes list'!$D$9:$E$107,2,FALSE) ) )</f>
        <v/>
      </c>
      <c r="T9" s="207"/>
      <c r="U9" s="142"/>
      <c r="V9" s="143"/>
      <c r="W9" s="165" t="str">
        <f>IF(TRIM(V9)="", "", IF(VLOOKUP(V9,'Footnotes list'!$D$9:$E$107,2,FALSE)=0,"",VLOOKUP(V9,'Footnotes list'!$D$9:$E$107,2,FALSE) ) )</f>
        <v/>
      </c>
      <c r="X9" s="207">
        <v>-23</v>
      </c>
      <c r="Y9" s="142"/>
      <c r="Z9" s="143"/>
      <c r="AA9" s="165" t="str">
        <f>IF(TRIM(Z9)="", "", IF(VLOOKUP(Z9,'Footnotes list'!$D$9:$E$107,2,FALSE)=0,"",VLOOKUP(Z9,'Footnotes list'!$D$9:$E$107,2,FALSE) ) )</f>
        <v/>
      </c>
      <c r="AB9" s="151">
        <v>-2</v>
      </c>
      <c r="AC9" s="142"/>
      <c r="AD9" s="143"/>
      <c r="AE9" s="165" t="str">
        <f>IF(TRIM(AD9)="", "", IF(VLOOKUP(AD9,'Footnotes list'!$D$9:$E$107,2,FALSE)=0,"",VLOOKUP(AD9,'Footnotes list'!$D$9:$E$107,2,FALSE) ) )</f>
        <v/>
      </c>
      <c r="AF9" s="467">
        <f>IF(COUNT(H9,L9,P9,T9,X9,AB9)=0,"",SUM(H9,L9,-P9,T9,X9,AB9))</f>
        <v>3904</v>
      </c>
      <c r="AG9" s="142"/>
      <c r="AH9" s="143"/>
      <c r="AI9" s="165" t="str">
        <f>IF(TRIM(AH9)="", "", IF(VLOOKUP(AH9,'Footnotes list'!$D$9:$E$107,2,FALSE)=0,"",VLOOKUP(AH9,'Footnotes list'!$D$9:$E$107,2,FALSE) ) )</f>
        <v/>
      </c>
    </row>
    <row r="10" spans="3:49" ht="25.5" customHeight="1" x14ac:dyDescent="0.35">
      <c r="C10" s="468" t="s">
        <v>407</v>
      </c>
      <c r="E10" s="423" t="s">
        <v>590</v>
      </c>
      <c r="F10" s="738" t="s">
        <v>16</v>
      </c>
      <c r="G10" s="739"/>
      <c r="H10" s="196">
        <v>3745</v>
      </c>
      <c r="I10" s="144"/>
      <c r="J10" s="145"/>
      <c r="K10" s="166" t="str">
        <f>IF(TRIM(J10)="", "", IF(VLOOKUP(J10,'Footnotes list'!$D$9:$E$107,2,FALSE)=0,"",VLOOKUP(J10,'Footnotes list'!$D$9:$E$107,2,FALSE) ) )</f>
        <v/>
      </c>
      <c r="L10" s="151">
        <v>2</v>
      </c>
      <c r="M10" s="144"/>
      <c r="N10" s="145"/>
      <c r="O10" s="166" t="str">
        <f>IF(TRIM(N10)="", "", IF(VLOOKUP(N10,'Footnotes list'!$D$9:$E$107,2,FALSE)=0,"",VLOOKUP(N10,'Footnotes list'!$D$9:$E$107,2,FALSE) ) )</f>
        <v/>
      </c>
      <c r="P10" s="153">
        <v>1</v>
      </c>
      <c r="Q10" s="144"/>
      <c r="R10" s="145"/>
      <c r="S10" s="166" t="str">
        <f>IF(TRIM(R10)="", "", IF(VLOOKUP(R10,'Footnotes list'!$D$9:$E$107,2,FALSE)=0,"",VLOOKUP(R10,'Footnotes list'!$D$9:$E$107,2,FALSE) ) )</f>
        <v/>
      </c>
      <c r="T10" s="153"/>
      <c r="U10" s="144"/>
      <c r="V10" s="145"/>
      <c r="W10" s="166" t="str">
        <f>IF(TRIM(V10)="", "", IF(VLOOKUP(V10,'Footnotes list'!$D$9:$E$107,2,FALSE)=0,"",VLOOKUP(V10,'Footnotes list'!$D$9:$E$107,2,FALSE) ) )</f>
        <v/>
      </c>
      <c r="X10" s="153">
        <v>-29</v>
      </c>
      <c r="Y10" s="144"/>
      <c r="Z10" s="145"/>
      <c r="AA10" s="166" t="str">
        <f>IF(TRIM(Z10)="", "", IF(VLOOKUP(Z10,'Footnotes list'!$D$9:$E$107,2,FALSE)=0,"",VLOOKUP(Z10,'Footnotes list'!$D$9:$E$107,2,FALSE) ) )</f>
        <v/>
      </c>
      <c r="AB10" s="151">
        <v>-2</v>
      </c>
      <c r="AC10" s="144"/>
      <c r="AD10" s="145"/>
      <c r="AE10" s="166" t="str">
        <f>IF(TRIM(AD10)="", "", IF(VLOOKUP(AD10,'Footnotes list'!$D$9:$E$107,2,FALSE)=0,"",VLOOKUP(AD10,'Footnotes list'!$D$9:$E$107,2,FALSE) ) )</f>
        <v/>
      </c>
      <c r="AF10" s="469">
        <f t="shared" ref="AF10:AF14" si="0">IF(COUNT(H10,L10,P10,T10,X10,AB10)=0,"",SUM(H10,L10,-P10,T10,X10,AB10))</f>
        <v>3715</v>
      </c>
      <c r="AG10" s="144"/>
      <c r="AH10" s="145"/>
      <c r="AI10" s="166" t="str">
        <f>IF(TRIM(AH10)="", "", IF(VLOOKUP(AH10,'Footnotes list'!$D$9:$E$107,2,FALSE)=0,"",VLOOKUP(AH10,'Footnotes list'!$D$9:$E$107,2,FALSE) ) )</f>
        <v/>
      </c>
    </row>
    <row r="11" spans="3:49" s="1" customFormat="1" ht="25.5" customHeight="1" x14ac:dyDescent="0.35">
      <c r="C11" s="468" t="s">
        <v>408</v>
      </c>
      <c r="D11"/>
      <c r="E11" s="424" t="s">
        <v>591</v>
      </c>
      <c r="F11" s="740" t="s">
        <v>155</v>
      </c>
      <c r="G11" s="741"/>
      <c r="H11" s="196">
        <v>183</v>
      </c>
      <c r="I11" s="144"/>
      <c r="J11" s="145"/>
      <c r="K11" s="166" t="str">
        <f>IF(TRIM(J11)="", "", IF(VLOOKUP(J11,'Footnotes list'!$D$9:$E$107,2,FALSE)=0,"",VLOOKUP(J11,'Footnotes list'!$D$9:$E$107,2,FALSE) ) )</f>
        <v/>
      </c>
      <c r="L11" s="205"/>
      <c r="M11" s="144"/>
      <c r="N11" s="145"/>
      <c r="O11" s="166" t="str">
        <f>IF(TRIM(N11)="", "", IF(VLOOKUP(N11,'Footnotes list'!$D$9:$E$107,2,FALSE)=0,"",VLOOKUP(N11,'Footnotes list'!$D$9:$E$107,2,FALSE) ) )</f>
        <v/>
      </c>
      <c r="P11" s="153"/>
      <c r="Q11" s="144"/>
      <c r="R11" s="145"/>
      <c r="S11" s="166" t="str">
        <f>IF(TRIM(R11)="", "", IF(VLOOKUP(R11,'Footnotes list'!$D$9:$E$107,2,FALSE)=0,"",VLOOKUP(R11,'Footnotes list'!$D$9:$E$107,2,FALSE) ) )</f>
        <v/>
      </c>
      <c r="T11" s="208"/>
      <c r="U11" s="144"/>
      <c r="V11" s="145"/>
      <c r="W11" s="166" t="str">
        <f>IF(TRIM(V11)="", "", IF(VLOOKUP(V11,'Footnotes list'!$D$9:$E$107,2,FALSE)=0,"",VLOOKUP(V11,'Footnotes list'!$D$9:$E$107,2,FALSE) ) )</f>
        <v/>
      </c>
      <c r="X11" s="153">
        <v>6</v>
      </c>
      <c r="Y11" s="144"/>
      <c r="Z11" s="145"/>
      <c r="AA11" s="166" t="str">
        <f>IF(TRIM(Z11)="", "", IF(VLOOKUP(Z11,'Footnotes list'!$D$9:$E$107,2,FALSE)=0,"",VLOOKUP(Z11,'Footnotes list'!$D$9:$E$107,2,FALSE) ) )</f>
        <v/>
      </c>
      <c r="AB11" s="205"/>
      <c r="AC11" s="144"/>
      <c r="AD11" s="145"/>
      <c r="AE11" s="166" t="str">
        <f>IF(TRIM(AD11)="", "", IF(VLOOKUP(AD11,'Footnotes list'!$D$9:$E$107,2,FALSE)=0,"",VLOOKUP(AD11,'Footnotes list'!$D$9:$E$107,2,FALSE) ) )</f>
        <v/>
      </c>
      <c r="AF11" s="470">
        <f t="shared" si="0"/>
        <v>189</v>
      </c>
      <c r="AG11" s="144"/>
      <c r="AH11" s="145"/>
      <c r="AI11" s="166" t="str">
        <f>IF(TRIM(AH11)="", "", IF(VLOOKUP(AH11,'Footnotes list'!$D$9:$E$107,2,FALSE)=0,"",VLOOKUP(AH11,'Footnotes list'!$D$9:$E$107,2,FALSE) ) )</f>
        <v/>
      </c>
      <c r="AK11" s="426"/>
    </row>
    <row r="12" spans="3:49" s="1" customFormat="1" ht="25.5" customHeight="1" x14ac:dyDescent="0.35">
      <c r="C12" s="466" t="s">
        <v>409</v>
      </c>
      <c r="E12" s="427" t="s">
        <v>592</v>
      </c>
      <c r="F12" s="742" t="s">
        <v>177</v>
      </c>
      <c r="G12" s="743"/>
      <c r="H12" s="203">
        <v>152</v>
      </c>
      <c r="I12" s="144"/>
      <c r="J12" s="145"/>
      <c r="K12" s="166" t="str">
        <f>IF(TRIM(J12)="", "", IF(VLOOKUP(J12,'Footnotes list'!$D$9:$E$107,2,FALSE)=0,"",VLOOKUP(J12,'Footnotes list'!$D$9:$E$107,2,FALSE) ) )</f>
        <v/>
      </c>
      <c r="L12" s="151"/>
      <c r="M12" s="144"/>
      <c r="N12" s="145"/>
      <c r="O12" s="166" t="str">
        <f>IF(TRIM(N12)="", "", IF(VLOOKUP(N12,'Footnotes list'!$D$9:$E$107,2,FALSE)=0,"",VLOOKUP(N12,'Footnotes list'!$D$9:$E$107,2,FALSE) ) )</f>
        <v/>
      </c>
      <c r="P12" s="153"/>
      <c r="Q12" s="144"/>
      <c r="R12" s="145"/>
      <c r="S12" s="166" t="str">
        <f>IF(TRIM(R12)="", "", IF(VLOOKUP(R12,'Footnotes list'!$D$9:$E$107,2,FALSE)=0,"",VLOOKUP(R12,'Footnotes list'!$D$9:$E$107,2,FALSE) ) )</f>
        <v/>
      </c>
      <c r="T12" s="153"/>
      <c r="U12" s="144"/>
      <c r="V12" s="145"/>
      <c r="W12" s="166" t="str">
        <f>IF(TRIM(V12)="", "", IF(VLOOKUP(V12,'Footnotes list'!$D$9:$E$107,2,FALSE)=0,"",VLOOKUP(V12,'Footnotes list'!$D$9:$E$107,2,FALSE) ) )</f>
        <v/>
      </c>
      <c r="X12" s="208"/>
      <c r="Y12" s="144"/>
      <c r="Z12" s="145"/>
      <c r="AA12" s="166" t="str">
        <f>IF(TRIM(Z12)="", "", IF(VLOOKUP(Z12,'Footnotes list'!$D$9:$E$107,2,FALSE)=0,"",VLOOKUP(Z12,'Footnotes list'!$D$9:$E$107,2,FALSE) ) )</f>
        <v/>
      </c>
      <c r="AB12" s="151">
        <v>3</v>
      </c>
      <c r="AC12" s="144"/>
      <c r="AD12" s="145"/>
      <c r="AE12" s="166" t="str">
        <f>IF(TRIM(AD12)="", "", IF(VLOOKUP(AD12,'Footnotes list'!$D$9:$E$107,2,FALSE)=0,"",VLOOKUP(AD12,'Footnotes list'!$D$9:$E$107,2,FALSE) ) )</f>
        <v/>
      </c>
      <c r="AF12" s="471">
        <f t="shared" si="0"/>
        <v>155</v>
      </c>
      <c r="AG12" s="144"/>
      <c r="AH12" s="145"/>
      <c r="AI12" s="166" t="str">
        <f>IF(TRIM(AH12)="", "", IF(VLOOKUP(AH12,'Footnotes list'!$D$9:$E$107,2,FALSE)=0,"",VLOOKUP(AH12,'Footnotes list'!$D$9:$E$107,2,FALSE) ) )</f>
        <v/>
      </c>
      <c r="AK12" s="426"/>
    </row>
    <row r="13" spans="3:49" s="1" customFormat="1" ht="25.5" customHeight="1" x14ac:dyDescent="0.35">
      <c r="C13" s="468" t="s">
        <v>410</v>
      </c>
      <c r="E13" s="424" t="s">
        <v>593</v>
      </c>
      <c r="F13" s="740" t="s">
        <v>68</v>
      </c>
      <c r="G13" s="741"/>
      <c r="H13" s="203">
        <v>142</v>
      </c>
      <c r="I13" s="144"/>
      <c r="J13" s="146"/>
      <c r="K13" s="166" t="str">
        <f>IF(TRIM(J13)="", "", IF(VLOOKUP(J13,'Footnotes list'!$D$9:$E$107,2,FALSE)=0,"",VLOOKUP(J13,'Footnotes list'!$D$9:$E$107,2,FALSE) ) )</f>
        <v/>
      </c>
      <c r="L13" s="151"/>
      <c r="M13" s="144"/>
      <c r="N13" s="146"/>
      <c r="O13" s="166" t="str">
        <f>IF(TRIM(N13)="", "", IF(VLOOKUP(N13,'Footnotes list'!$D$9:$E$107,2,FALSE)=0,"",VLOOKUP(N13,'Footnotes list'!$D$9:$E$107,2,FALSE) ) )</f>
        <v/>
      </c>
      <c r="P13" s="153"/>
      <c r="Q13" s="144"/>
      <c r="R13" s="146"/>
      <c r="S13" s="166" t="str">
        <f>IF(TRIM(R13)="", "", IF(VLOOKUP(R13,'Footnotes list'!$D$9:$E$107,2,FALSE)=0,"",VLOOKUP(R13,'Footnotes list'!$D$9:$E$107,2,FALSE) ) )</f>
        <v/>
      </c>
      <c r="T13" s="209"/>
      <c r="U13" s="144"/>
      <c r="V13" s="146"/>
      <c r="W13" s="166" t="str">
        <f>IF(TRIM(V13)="", "", IF(VLOOKUP(V13,'Footnotes list'!$D$9:$E$107,2,FALSE)=0,"",VLOOKUP(V13,'Footnotes list'!$D$9:$E$107,2,FALSE) ) )</f>
        <v/>
      </c>
      <c r="X13" s="209"/>
      <c r="Y13" s="144"/>
      <c r="Z13" s="146"/>
      <c r="AA13" s="166" t="str">
        <f>IF(TRIM(Z13)="", "", IF(VLOOKUP(Z13,'Footnotes list'!$D$9:$E$107,2,FALSE)=0,"",VLOOKUP(Z13,'Footnotes list'!$D$9:$E$107,2,FALSE) ) )</f>
        <v/>
      </c>
      <c r="AB13" s="210">
        <v>2</v>
      </c>
      <c r="AC13" s="144"/>
      <c r="AD13" s="146"/>
      <c r="AE13" s="166" t="str">
        <f>IF(TRIM(AD13)="", "", IF(VLOOKUP(AD13,'Footnotes list'!$D$9:$E$107,2,FALSE)=0,"",VLOOKUP(AD13,'Footnotes list'!$D$9:$E$107,2,FALSE) ) )</f>
        <v/>
      </c>
      <c r="AF13" s="469">
        <f t="shared" si="0"/>
        <v>144</v>
      </c>
      <c r="AG13" s="144"/>
      <c r="AH13" s="146"/>
      <c r="AI13" s="166" t="str">
        <f>IF(TRIM(AH13)="", "", IF(VLOOKUP(AH13,'Footnotes list'!$D$9:$E$107,2,FALSE)=0,"",VLOOKUP(AH13,'Footnotes list'!$D$9:$E$107,2,FALSE) ) )</f>
        <v/>
      </c>
      <c r="AK13" s="426"/>
    </row>
    <row r="14" spans="3:49" s="1" customFormat="1" ht="25.5" customHeight="1" thickBot="1" x14ac:dyDescent="0.4">
      <c r="C14" s="472" t="s">
        <v>411</v>
      </c>
      <c r="D14"/>
      <c r="E14" s="429" t="s">
        <v>594</v>
      </c>
      <c r="F14" s="732" t="s">
        <v>588</v>
      </c>
      <c r="G14" s="733"/>
      <c r="H14" s="204"/>
      <c r="I14" s="147"/>
      <c r="J14" s="148"/>
      <c r="K14" s="163" t="str">
        <f>IF(TRIM(J14)="", "", IF(VLOOKUP(J14,'Footnotes list'!$D$9:$E$107,2,FALSE)=0,"",VLOOKUP(J14,'Footnotes list'!$D$9:$E$107,2,FALSE) ) )</f>
        <v/>
      </c>
      <c r="L14" s="202"/>
      <c r="M14" s="147"/>
      <c r="N14" s="148"/>
      <c r="O14" s="163" t="str">
        <f>IF(TRIM(N14)="", "", IF(VLOOKUP(N14,'Footnotes list'!$D$9:$E$107,2,FALSE)=0,"",VLOOKUP(N14,'Footnotes list'!$D$9:$E$107,2,FALSE) ) )</f>
        <v/>
      </c>
      <c r="P14" s="199"/>
      <c r="Q14" s="147"/>
      <c r="R14" s="148"/>
      <c r="S14" s="163" t="str">
        <f>IF(TRIM(R14)="", "", IF(VLOOKUP(R14,'Footnotes list'!$D$9:$E$107,2,FALSE)=0,"",VLOOKUP(R14,'Footnotes list'!$D$9:$E$107,2,FALSE) ) )</f>
        <v/>
      </c>
      <c r="T14" s="199"/>
      <c r="U14" s="147"/>
      <c r="V14" s="148"/>
      <c r="W14" s="163" t="str">
        <f>IF(TRIM(V14)="", "", IF(VLOOKUP(V14,'Footnotes list'!$D$9:$E$107,2,FALSE)=0,"",VLOOKUP(V14,'Footnotes list'!$D$9:$E$107,2,FALSE) ) )</f>
        <v/>
      </c>
      <c r="X14" s="199"/>
      <c r="Y14" s="147"/>
      <c r="Z14" s="148"/>
      <c r="AA14" s="163" t="str">
        <f>IF(TRIM(Z14)="", "", IF(VLOOKUP(Z14,'Footnotes list'!$D$9:$E$107,2,FALSE)=0,"",VLOOKUP(Z14,'Footnotes list'!$D$9:$E$107,2,FALSE) ) )</f>
        <v/>
      </c>
      <c r="AB14" s="202"/>
      <c r="AC14" s="147"/>
      <c r="AD14" s="148"/>
      <c r="AE14" s="163" t="str">
        <f>IF(TRIM(AD14)="", "", IF(VLOOKUP(AD14,'Footnotes list'!$D$9:$E$107,2,FALSE)=0,"",VLOOKUP(AD14,'Footnotes list'!$D$9:$E$107,2,FALSE) ) )</f>
        <v/>
      </c>
      <c r="AF14" s="473" t="str">
        <f t="shared" si="0"/>
        <v/>
      </c>
      <c r="AG14" s="147"/>
      <c r="AH14" s="148"/>
      <c r="AI14" s="163" t="str">
        <f>IF(TRIM(AH14)="", "", IF(VLOOKUP(AH14,'Footnotes list'!$D$9:$E$107,2,FALSE)=0,"",VLOOKUP(AH14,'Footnotes list'!$D$9:$E$107,2,FALSE) ) )</f>
        <v/>
      </c>
      <c r="AK14" s="426"/>
    </row>
    <row r="15" spans="3:49" s="1" customFormat="1" x14ac:dyDescent="0.35">
      <c r="E15" s="474"/>
      <c r="H15"/>
      <c r="I15"/>
      <c r="J15"/>
      <c r="K15"/>
      <c r="L15"/>
      <c r="M15"/>
      <c r="N15"/>
      <c r="O15"/>
      <c r="P15"/>
      <c r="Q15"/>
      <c r="R15"/>
      <c r="S15"/>
      <c r="T15"/>
      <c r="U15"/>
      <c r="V15"/>
      <c r="W15"/>
      <c r="X15"/>
      <c r="Y15"/>
      <c r="Z15"/>
      <c r="AA15"/>
      <c r="AB15"/>
      <c r="AC15"/>
      <c r="AD15"/>
      <c r="AE15"/>
      <c r="AG15"/>
      <c r="AH15"/>
      <c r="AI15"/>
      <c r="AK15" s="426"/>
    </row>
    <row r="16" spans="3:49" s="1" customFormat="1" x14ac:dyDescent="0.35">
      <c r="E16" s="474"/>
      <c r="H16"/>
      <c r="I16"/>
      <c r="J16"/>
      <c r="K16"/>
      <c r="L16"/>
      <c r="M16"/>
      <c r="N16"/>
      <c r="O16"/>
      <c r="P16"/>
      <c r="Q16"/>
      <c r="R16"/>
      <c r="S16"/>
      <c r="T16"/>
      <c r="U16"/>
      <c r="V16"/>
      <c r="W16"/>
      <c r="X16"/>
      <c r="Y16"/>
      <c r="Z16"/>
      <c r="AA16"/>
      <c r="AB16"/>
      <c r="AC16"/>
      <c r="AD16"/>
      <c r="AE16"/>
      <c r="AG16"/>
      <c r="AH16"/>
      <c r="AI16"/>
      <c r="AK16" s="426"/>
    </row>
    <row r="17" spans="2:37" s="1" customFormat="1" ht="16.5" hidden="1" customHeight="1" thickBot="1" x14ac:dyDescent="0.4">
      <c r="B17" s="734" t="s">
        <v>419</v>
      </c>
      <c r="C17" s="735"/>
      <c r="E17" s="430" t="s">
        <v>412</v>
      </c>
      <c r="F17" s="431"/>
      <c r="G17" s="475"/>
      <c r="H17" s="432" t="s">
        <v>413</v>
      </c>
      <c r="I17" s="433"/>
      <c r="J17" s="433"/>
      <c r="K17" s="433"/>
      <c r="L17" s="434" t="s">
        <v>414</v>
      </c>
      <c r="M17" s="433"/>
      <c r="N17" s="433"/>
      <c r="O17" s="433"/>
      <c r="P17" s="434" t="s">
        <v>415</v>
      </c>
      <c r="Q17" s="433"/>
      <c r="R17" s="433"/>
      <c r="S17" s="433"/>
      <c r="T17" s="434" t="s">
        <v>432</v>
      </c>
      <c r="U17" s="433"/>
      <c r="V17" s="433"/>
      <c r="W17" s="433"/>
      <c r="X17" s="434" t="s">
        <v>416</v>
      </c>
      <c r="Y17" s="433"/>
      <c r="Z17" s="433"/>
      <c r="AA17" s="433"/>
      <c r="AB17" s="434" t="s">
        <v>417</v>
      </c>
      <c r="AC17" s="433"/>
      <c r="AD17" s="433"/>
      <c r="AE17" s="433"/>
      <c r="AF17" s="435" t="s">
        <v>418</v>
      </c>
      <c r="AG17" s="433"/>
      <c r="AH17" s="433"/>
      <c r="AI17" s="433"/>
      <c r="AK17" s="426"/>
    </row>
    <row r="18" spans="2:37" x14ac:dyDescent="0.35">
      <c r="B18" s="436" t="s">
        <v>439</v>
      </c>
      <c r="C18" s="437" t="s">
        <v>431</v>
      </c>
      <c r="E18" s="1" t="s">
        <v>622</v>
      </c>
      <c r="AF18"/>
    </row>
    <row r="19" spans="2:37" s="1" customFormat="1" x14ac:dyDescent="0.35">
      <c r="B19" s="436" t="s">
        <v>421</v>
      </c>
      <c r="C19" s="438" t="s">
        <v>422</v>
      </c>
      <c r="E19" s="439" t="s">
        <v>429</v>
      </c>
      <c r="F19" s="731" t="s">
        <v>187</v>
      </c>
      <c r="G19" s="731"/>
      <c r="H19" s="731"/>
      <c r="I19" s="731"/>
      <c r="J19" s="731"/>
      <c r="K19" s="731"/>
      <c r="L19" s="731"/>
      <c r="M19" s="731"/>
      <c r="N19" s="731"/>
      <c r="O19" s="731"/>
      <c r="P19" s="731"/>
      <c r="Q19" s="465"/>
      <c r="R19" s="465"/>
      <c r="S19" s="465"/>
      <c r="T19"/>
      <c r="U19" s="465"/>
      <c r="V19" s="465"/>
      <c r="W19" s="465"/>
      <c r="X19"/>
      <c r="Y19" s="465"/>
      <c r="Z19" s="465"/>
      <c r="AA19" s="465"/>
      <c r="AB19"/>
      <c r="AC19" s="465"/>
      <c r="AD19" s="465"/>
      <c r="AE19" s="465"/>
      <c r="AG19" s="465"/>
      <c r="AH19" s="465"/>
      <c r="AI19" s="465"/>
      <c r="AK19" s="426"/>
    </row>
    <row r="20" spans="2:37" s="1" customFormat="1" ht="47.25" customHeight="1" x14ac:dyDescent="0.35">
      <c r="B20" s="436" t="s">
        <v>423</v>
      </c>
      <c r="C20" s="440" t="s">
        <v>425</v>
      </c>
      <c r="E20" s="439" t="s">
        <v>430</v>
      </c>
      <c r="F20" s="731" t="s">
        <v>189</v>
      </c>
      <c r="G20" s="731"/>
      <c r="H20" s="731"/>
      <c r="I20" s="731"/>
      <c r="J20" s="731"/>
      <c r="K20" s="731"/>
      <c r="L20" s="731"/>
      <c r="M20" s="731"/>
      <c r="N20" s="731"/>
      <c r="O20" s="731"/>
      <c r="P20" s="731"/>
      <c r="Q20" s="465"/>
      <c r="R20" s="465"/>
      <c r="S20" s="465"/>
      <c r="T20"/>
      <c r="U20" s="465"/>
      <c r="V20" s="465"/>
      <c r="W20" s="465"/>
      <c r="X20"/>
      <c r="Y20" s="465"/>
      <c r="Z20" s="465"/>
      <c r="AA20" s="465"/>
      <c r="AB20"/>
      <c r="AC20" s="465"/>
      <c r="AD20" s="465"/>
      <c r="AE20" s="465"/>
      <c r="AG20" s="465"/>
      <c r="AH20" s="465"/>
      <c r="AI20" s="465"/>
      <c r="AK20" s="426"/>
    </row>
    <row r="21" spans="2:37" s="1" customFormat="1" x14ac:dyDescent="0.35">
      <c r="B21" s="436" t="s">
        <v>424</v>
      </c>
      <c r="C21" s="438" t="s">
        <v>422</v>
      </c>
      <c r="E21" s="474"/>
      <c r="H21"/>
      <c r="I21"/>
      <c r="J21"/>
      <c r="K21"/>
      <c r="L21"/>
      <c r="M21"/>
      <c r="N21"/>
      <c r="O21"/>
      <c r="P21"/>
      <c r="Q21"/>
      <c r="R21"/>
      <c r="S21"/>
      <c r="T21"/>
      <c r="U21"/>
      <c r="V21"/>
      <c r="W21"/>
      <c r="X21"/>
      <c r="Y21"/>
      <c r="Z21"/>
      <c r="AA21"/>
      <c r="AB21"/>
      <c r="AC21"/>
      <c r="AD21"/>
      <c r="AE21"/>
      <c r="AG21"/>
      <c r="AH21"/>
      <c r="AI21"/>
      <c r="AK21" s="426"/>
    </row>
    <row r="22" spans="2:37" x14ac:dyDescent="0.35">
      <c r="B22" s="436" t="s">
        <v>426</v>
      </c>
      <c r="C22" s="437" t="s">
        <v>425</v>
      </c>
      <c r="E22" s="1" t="s">
        <v>20</v>
      </c>
    </row>
    <row r="23" spans="2:37" ht="15" thickBot="1" x14ac:dyDescent="0.4">
      <c r="B23" s="442" t="s">
        <v>792</v>
      </c>
      <c r="C23" s="443" t="s">
        <v>794</v>
      </c>
      <c r="E23" s="444" t="s">
        <v>156</v>
      </c>
    </row>
    <row r="24" spans="2:37" x14ac:dyDescent="0.35">
      <c r="E24" s="444" t="s">
        <v>157</v>
      </c>
    </row>
    <row r="25" spans="2:37" ht="51" customHeight="1" x14ac:dyDescent="0.35">
      <c r="E25" s="746" t="s">
        <v>185</v>
      </c>
      <c r="F25" s="746"/>
      <c r="G25" s="746"/>
      <c r="H25" s="746"/>
      <c r="I25" s="746"/>
      <c r="J25" s="746"/>
      <c r="K25" s="746"/>
      <c r="L25" s="746"/>
      <c r="M25" s="746"/>
      <c r="N25" s="746"/>
      <c r="O25" s="746"/>
      <c r="P25" s="746"/>
      <c r="Q25" s="746"/>
      <c r="R25" s="746"/>
      <c r="S25" s="746"/>
      <c r="AF25"/>
    </row>
    <row r="27" spans="2:37" x14ac:dyDescent="0.35">
      <c r="E27" s="445"/>
      <c r="F27" s="446"/>
      <c r="G27" s="446"/>
      <c r="H27" s="446"/>
      <c r="I27" s="446"/>
      <c r="J27" s="446"/>
      <c r="K27" s="446"/>
      <c r="L27" s="446"/>
      <c r="M27" s="446"/>
      <c r="N27" s="446"/>
      <c r="O27" s="446"/>
      <c r="P27" s="446"/>
      <c r="Q27" s="446"/>
      <c r="R27" s="446"/>
      <c r="S27" s="446"/>
      <c r="T27" s="446"/>
      <c r="U27" s="446"/>
      <c r="V27" s="446"/>
      <c r="W27" s="446"/>
      <c r="Y27" s="446"/>
      <c r="Z27" s="446"/>
      <c r="AA27" s="446"/>
      <c r="AB27" s="446"/>
      <c r="AC27" s="446"/>
      <c r="AD27" s="446"/>
      <c r="AE27" s="446"/>
      <c r="AF27"/>
      <c r="AG27" s="446"/>
      <c r="AH27" s="446"/>
      <c r="AI27" s="446"/>
    </row>
    <row r="28" spans="2:37" ht="51.75" customHeight="1" x14ac:dyDescent="0.35">
      <c r="E28" s="446"/>
      <c r="F28" s="446"/>
      <c r="G28" s="446"/>
      <c r="H28" s="446"/>
      <c r="I28" s="446"/>
      <c r="J28" s="446"/>
      <c r="K28" s="446"/>
      <c r="L28" s="446"/>
      <c r="M28" s="446"/>
      <c r="N28" s="446"/>
      <c r="O28" s="446"/>
      <c r="P28" s="446"/>
      <c r="Q28" s="446"/>
      <c r="R28" s="446"/>
      <c r="S28" s="446"/>
      <c r="T28" s="446"/>
      <c r="U28" s="446"/>
      <c r="V28" s="446"/>
      <c r="W28" s="446"/>
      <c r="Y28" s="446"/>
      <c r="Z28" s="446"/>
      <c r="AA28" s="446"/>
      <c r="AB28" s="446"/>
      <c r="AC28" s="446"/>
      <c r="AD28" s="446"/>
      <c r="AE28" s="446"/>
      <c r="AF28"/>
      <c r="AG28" s="446"/>
      <c r="AH28" s="446"/>
      <c r="AI28" s="446"/>
    </row>
    <row r="29" spans="2:37" x14ac:dyDescent="0.35">
      <c r="E29" s="446"/>
      <c r="F29" s="446"/>
      <c r="G29" s="446"/>
      <c r="H29" s="446"/>
      <c r="I29" s="446"/>
      <c r="J29" s="446"/>
      <c r="K29" s="446"/>
      <c r="L29" s="446"/>
      <c r="M29" s="446"/>
      <c r="N29" s="446"/>
      <c r="O29" s="446"/>
      <c r="P29" s="446"/>
      <c r="Q29" s="446"/>
      <c r="R29" s="446"/>
      <c r="S29" s="446"/>
      <c r="T29" s="446"/>
      <c r="U29" s="446"/>
      <c r="V29" s="446"/>
      <c r="W29" s="446"/>
      <c r="Y29" s="446"/>
      <c r="Z29" s="446"/>
      <c r="AA29" s="446"/>
      <c r="AB29" s="446"/>
      <c r="AC29" s="446"/>
      <c r="AD29" s="446"/>
      <c r="AE29" s="446"/>
      <c r="AF29"/>
      <c r="AG29" s="446"/>
      <c r="AH29" s="446"/>
      <c r="AI29" s="446"/>
    </row>
    <row r="30" spans="2:37" x14ac:dyDescent="0.35">
      <c r="E30" s="446"/>
      <c r="F30" s="446"/>
      <c r="G30" s="446"/>
      <c r="H30" s="446"/>
      <c r="I30" s="446"/>
      <c r="J30" s="446"/>
      <c r="K30" s="446"/>
      <c r="L30" s="446"/>
      <c r="M30" s="446"/>
      <c r="N30" s="446"/>
      <c r="O30" s="446"/>
      <c r="P30" s="446"/>
      <c r="Q30" s="446"/>
      <c r="R30" s="446"/>
      <c r="S30" s="446"/>
      <c r="T30" s="446"/>
    </row>
    <row r="31" spans="2:37" ht="58.5" customHeight="1" x14ac:dyDescent="0.35">
      <c r="E31" s="446"/>
      <c r="F31" s="446"/>
      <c r="G31" s="446"/>
      <c r="H31" s="446"/>
      <c r="I31" s="446"/>
      <c r="J31" s="446"/>
      <c r="K31" s="446"/>
      <c r="L31" s="446"/>
      <c r="M31" s="446"/>
      <c r="N31" s="446"/>
      <c r="O31" s="446"/>
      <c r="P31" s="446"/>
      <c r="Q31" s="446"/>
      <c r="R31" s="446"/>
      <c r="S31" s="446"/>
      <c r="T31" s="446"/>
    </row>
  </sheetData>
  <sheetProtection algorithmName="SHA-512" hashValue="+sTKepIgqMK26BUehLqNnFztNQ0zU7ZPD5Ig1miGlpeI5JGnG2be2fs9kQIaByfj8KFJJMntFKrr1GJBm/p+fA==" saltValue="1x9MjzZV/d8CUIG4Nl4qdA==" spinCount="100000" sheet="1" objects="1" scenarios="1"/>
  <mergeCells count="33">
    <mergeCell ref="B17:C17"/>
    <mergeCell ref="E7:G7"/>
    <mergeCell ref="F8:G8"/>
    <mergeCell ref="F9:G9"/>
    <mergeCell ref="H7:H8"/>
    <mergeCell ref="F10:G10"/>
    <mergeCell ref="F11:G11"/>
    <mergeCell ref="F12:G12"/>
    <mergeCell ref="F13:G13"/>
    <mergeCell ref="F14:G14"/>
    <mergeCell ref="F19:P19"/>
    <mergeCell ref="F20:P20"/>
    <mergeCell ref="E25:S25"/>
    <mergeCell ref="AD7:AE8"/>
    <mergeCell ref="AC7:AC8"/>
    <mergeCell ref="U7:U8"/>
    <mergeCell ref="V7:W8"/>
    <mergeCell ref="Y7:Y8"/>
    <mergeCell ref="Z7:AA8"/>
    <mergeCell ref="AG7:AG8"/>
    <mergeCell ref="AH7:AI8"/>
    <mergeCell ref="I7:I8"/>
    <mergeCell ref="J7:K8"/>
    <mergeCell ref="M7:M8"/>
    <mergeCell ref="N7:O8"/>
    <mergeCell ref="Q7:Q8"/>
    <mergeCell ref="L7:L8"/>
    <mergeCell ref="P7:P8"/>
    <mergeCell ref="X7:X8"/>
    <mergeCell ref="AB7:AB8"/>
    <mergeCell ref="AF7:AF8"/>
    <mergeCell ref="T7:T8"/>
    <mergeCell ref="R7:S8"/>
  </mergeCells>
  <conditionalFormatting sqref="P9:P14">
    <cfRule type="cellIs" dxfId="6" priority="6" operator="lessThan">
      <formula>0</formula>
    </cfRule>
  </conditionalFormatting>
  <pageMargins left="0.7" right="0.7" top="0.75" bottom="0.75" header="0.3" footer="0.3"/>
  <pageSetup paperSize="9" scale="97" fitToHeight="0" orientation="landscape" r:id="rId1"/>
  <ignoredErrors>
    <ignoredError sqref="E19:E2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MainBody">
                <anchor moveWithCells="1" sizeWithCells="1">
                  <from>
                    <xdr:col>10</xdr:col>
                    <xdr:colOff>69850</xdr:colOff>
                    <xdr:row>1</xdr:row>
                    <xdr:rowOff>146050</xdr:rowOff>
                  </from>
                  <to>
                    <xdr:col>11</xdr:col>
                    <xdr:colOff>438150</xdr:colOff>
                    <xdr:row>2</xdr:row>
                    <xdr:rowOff>171450</xdr:rowOff>
                  </to>
                </anchor>
              </controlPr>
            </control>
          </mc:Choice>
        </mc:AlternateContent>
        <mc:AlternateContent xmlns:mc="http://schemas.openxmlformats.org/markup-compatibility/2006">
          <mc:Choice Requires="x14">
            <control shapeId="8194" r:id="rId5" name="Button 2">
              <controlPr defaultSize="0" print="0" autoFill="0" autoPict="0" macro="[0]!RestoreColours">
                <anchor moveWithCells="1" sizeWithCells="1">
                  <from>
                    <xdr:col>11</xdr:col>
                    <xdr:colOff>533400</xdr:colOff>
                    <xdr:row>1</xdr:row>
                    <xdr:rowOff>133350</xdr:rowOff>
                  </from>
                  <to>
                    <xdr:col>14</xdr:col>
                    <xdr:colOff>184150</xdr:colOff>
                    <xdr:row>2</xdr:row>
                    <xdr:rowOff>171450</xdr:rowOff>
                  </to>
                </anchor>
              </controlPr>
            </control>
          </mc:Choice>
        </mc:AlternateContent>
        <mc:AlternateContent xmlns:mc="http://schemas.openxmlformats.org/markup-compatibility/2006">
          <mc:Choice Requires="x14">
            <control shapeId="8195" r:id="rId6" name="formulas">
              <controlPr defaultSize="0" print="0" autoFill="0" autoPict="0" macro="[0]!'SwitchLocksInCells &quot;formulas&quot;'" altText="Lock formulas">
                <anchor moveWithCells="1" sizeWithCells="1">
                  <from>
                    <xdr:col>14</xdr:col>
                    <xdr:colOff>266700</xdr:colOff>
                    <xdr:row>1</xdr:row>
                    <xdr:rowOff>107950</xdr:rowOff>
                  </from>
                  <to>
                    <xdr:col>15</xdr:col>
                    <xdr:colOff>476250</xdr:colOff>
                    <xdr:row>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700-000000000000}">
          <x14:formula1>
            <xm:f>'Footnotes list'!$D$9:$D$58</xm:f>
          </x14:formula1>
          <xm:sqref>J9:J14 N9:N14 R9:R14 V9:V14 Z9:Z14 AD9:AD14 AH9:AH14</xm:sqref>
        </x14:dataValidation>
        <x14:dataValidation type="list" allowBlank="1" showInputMessage="1" showErrorMessage="1" xr:uid="{00000000-0002-0000-0700-000001000000}">
          <x14:formula1>
            <xm:f>Lists!$D$2:$D$8</xm:f>
          </x14:formula1>
          <xm:sqref>I9:I14 M9:M14 Q9:Q14 U9:U14 Y9:Y14 AC9:AC14 AG9:AG14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62893B"/>
    <pageSetUpPr fitToPage="1"/>
  </sheetPr>
  <dimension ref="A1:AW42"/>
  <sheetViews>
    <sheetView showGridLines="0" topLeftCell="A5" zoomScale="91" zoomScaleNormal="91" workbookViewId="0">
      <selection activeCell="R14" sqref="R14"/>
    </sheetView>
  </sheetViews>
  <sheetFormatPr defaultColWidth="9.26953125" defaultRowHeight="14.5" x14ac:dyDescent="0.35"/>
  <cols>
    <col min="1" max="1" width="4.7265625" customWidth="1"/>
    <col min="2" max="2" width="14.54296875" hidden="1" customWidth="1"/>
    <col min="3" max="3" width="12.7265625" hidden="1" customWidth="1"/>
    <col min="4" max="4" width="3.26953125" customWidth="1"/>
    <col min="5" max="5" width="9.26953125" customWidth="1"/>
    <col min="6" max="6" width="7.54296875" customWidth="1"/>
    <col min="7" max="7" width="28.26953125" customWidth="1"/>
    <col min="8" max="8" width="14.453125" style="1" customWidth="1"/>
    <col min="9" max="9" width="3.7265625" customWidth="1"/>
    <col min="10" max="10" width="3.26953125" customWidth="1"/>
    <col min="11" max="11" width="8.26953125" customWidth="1"/>
    <col min="12" max="12" width="11.7265625" customWidth="1"/>
    <col min="13" max="13" width="3.7265625" customWidth="1"/>
    <col min="14" max="14" width="3.26953125" customWidth="1"/>
    <col min="15" max="15" width="8.26953125" customWidth="1"/>
    <col min="16" max="16" width="11.26953125" customWidth="1"/>
    <col min="17" max="17" width="3.7265625" customWidth="1"/>
    <col min="18" max="18" width="3.26953125" customWidth="1"/>
    <col min="19" max="19" width="8.26953125" customWidth="1"/>
    <col min="20" max="20" width="11" customWidth="1"/>
    <col min="21" max="21" width="3.7265625" customWidth="1"/>
    <col min="22" max="22" width="3.26953125" customWidth="1"/>
    <col min="23" max="23" width="8.26953125" customWidth="1"/>
    <col min="24" max="24" width="12.453125" customWidth="1"/>
    <col min="25" max="25" width="3.7265625" customWidth="1"/>
    <col min="26" max="26" width="3.26953125" customWidth="1"/>
    <col min="27" max="27" width="8.26953125" customWidth="1"/>
    <col min="28" max="28" width="10.7265625" customWidth="1"/>
    <col min="29" max="29" width="3.7265625" customWidth="1"/>
    <col min="30" max="30" width="3.26953125" customWidth="1"/>
    <col min="31" max="31" width="8.26953125" customWidth="1"/>
    <col min="32" max="32" width="14" customWidth="1"/>
    <col min="33" max="33" width="3.7265625" customWidth="1"/>
    <col min="34" max="34" width="3.26953125" customWidth="1"/>
    <col min="35" max="35" width="8.26953125" customWidth="1"/>
  </cols>
  <sheetData>
    <row r="1" spans="3:49" ht="15" thickBot="1" x14ac:dyDescent="0.4">
      <c r="E1" s="400"/>
      <c r="F1" s="400"/>
      <c r="G1" s="400"/>
      <c r="H1" s="400"/>
      <c r="I1" s="400"/>
      <c r="J1" s="400"/>
      <c r="K1" s="400"/>
      <c r="L1" s="400"/>
      <c r="M1" s="400"/>
      <c r="N1" s="400"/>
      <c r="O1" s="400"/>
      <c r="P1" s="400"/>
      <c r="Q1" s="400"/>
      <c r="R1" s="400"/>
      <c r="S1" s="400"/>
      <c r="T1" s="400"/>
      <c r="U1" s="400"/>
      <c r="V1" s="400"/>
      <c r="W1" s="400"/>
      <c r="X1" s="400"/>
      <c r="Y1" s="400"/>
      <c r="Z1" s="400"/>
      <c r="AA1" s="400"/>
      <c r="AB1" s="401"/>
      <c r="AC1" s="400"/>
      <c r="AD1" s="400"/>
      <c r="AE1" s="400"/>
      <c r="AF1" s="400"/>
      <c r="AG1" s="400"/>
      <c r="AH1" s="400"/>
      <c r="AI1" s="400"/>
    </row>
    <row r="2" spans="3:49" ht="32.25" customHeight="1" x14ac:dyDescent="0.35">
      <c r="E2" s="402" t="s">
        <v>57</v>
      </c>
      <c r="F2" s="403"/>
      <c r="G2" s="403"/>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row>
    <row r="3" spans="3:49" s="405" customFormat="1" ht="24" customHeight="1" x14ac:dyDescent="0.35">
      <c r="E3" s="406" t="s">
        <v>521</v>
      </c>
      <c r="F3" s="407"/>
      <c r="G3" s="407"/>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row>
    <row r="4" spans="3:49" ht="20.25" customHeight="1" x14ac:dyDescent="0.35">
      <c r="C4" s="409" t="s">
        <v>427</v>
      </c>
      <c r="E4" s="410" t="s">
        <v>519</v>
      </c>
      <c r="F4" s="411" t="str">
        <f>'GETTING STARTED'!G9</f>
        <v>EE</v>
      </c>
      <c r="G4" s="411" t="str">
        <f>IF('GETTING STARTED'!E9="","",'GETTING STARTED'!E9)</f>
        <v>Estonia</v>
      </c>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row>
    <row r="5" spans="3:49" ht="24" customHeight="1" x14ac:dyDescent="0.35">
      <c r="C5" s="409" t="s">
        <v>428</v>
      </c>
      <c r="E5" s="413" t="s">
        <v>520</v>
      </c>
      <c r="F5" s="413">
        <f>IF('GETTING STARTED'!E10="","",'GETTING STARTED'!E10)</f>
        <v>2022</v>
      </c>
      <c r="G5" s="413"/>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row>
    <row r="6" spans="3:49" ht="12" customHeight="1" thickBot="1" x14ac:dyDescent="0.4">
      <c r="E6" s="415"/>
      <c r="F6" s="415"/>
      <c r="G6" s="415"/>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row>
    <row r="7" spans="3:49" ht="32.25" customHeight="1" thickBot="1" x14ac:dyDescent="0.4">
      <c r="E7" s="726" t="s">
        <v>134</v>
      </c>
      <c r="F7" s="727"/>
      <c r="G7" s="728"/>
      <c r="H7" s="744" t="s">
        <v>598</v>
      </c>
      <c r="I7" s="711" t="s">
        <v>586</v>
      </c>
      <c r="J7" s="713" t="s">
        <v>587</v>
      </c>
      <c r="K7" s="714"/>
      <c r="L7" s="723" t="s">
        <v>595</v>
      </c>
      <c r="M7" s="711" t="s">
        <v>586</v>
      </c>
      <c r="N7" s="713" t="s">
        <v>587</v>
      </c>
      <c r="O7" s="714"/>
      <c r="P7" s="719" t="s">
        <v>596</v>
      </c>
      <c r="Q7" s="711" t="s">
        <v>586</v>
      </c>
      <c r="R7" s="713" t="s">
        <v>587</v>
      </c>
      <c r="S7" s="714"/>
      <c r="T7" s="719" t="s">
        <v>597</v>
      </c>
      <c r="U7" s="711" t="s">
        <v>586</v>
      </c>
      <c r="V7" s="713" t="s">
        <v>587</v>
      </c>
      <c r="W7" s="714"/>
      <c r="X7" s="719" t="s">
        <v>433</v>
      </c>
      <c r="Y7" s="711" t="s">
        <v>586</v>
      </c>
      <c r="Z7" s="713" t="s">
        <v>587</v>
      </c>
      <c r="AA7" s="714"/>
      <c r="AB7" s="721" t="s">
        <v>599</v>
      </c>
      <c r="AC7" s="711" t="s">
        <v>586</v>
      </c>
      <c r="AD7" s="713" t="s">
        <v>587</v>
      </c>
      <c r="AE7" s="714"/>
      <c r="AF7" s="717" t="s">
        <v>600</v>
      </c>
      <c r="AG7" s="711" t="s">
        <v>586</v>
      </c>
      <c r="AH7" s="713" t="s">
        <v>587</v>
      </c>
      <c r="AI7" s="714"/>
    </row>
    <row r="8" spans="3:49" ht="18.75" customHeight="1" thickBot="1" x14ac:dyDescent="0.4">
      <c r="C8" s="417" t="s">
        <v>405</v>
      </c>
      <c r="E8" s="418" t="s">
        <v>0</v>
      </c>
      <c r="F8" s="729" t="s">
        <v>1</v>
      </c>
      <c r="G8" s="730"/>
      <c r="H8" s="745"/>
      <c r="I8" s="712"/>
      <c r="J8" s="715"/>
      <c r="K8" s="716"/>
      <c r="L8" s="724"/>
      <c r="M8" s="712"/>
      <c r="N8" s="715"/>
      <c r="O8" s="716"/>
      <c r="P8" s="720"/>
      <c r="Q8" s="712"/>
      <c r="R8" s="715"/>
      <c r="S8" s="716"/>
      <c r="T8" s="720"/>
      <c r="U8" s="712"/>
      <c r="V8" s="715"/>
      <c r="W8" s="716"/>
      <c r="X8" s="720"/>
      <c r="Y8" s="712"/>
      <c r="Z8" s="715"/>
      <c r="AA8" s="716"/>
      <c r="AB8" s="722"/>
      <c r="AC8" s="712"/>
      <c r="AD8" s="715"/>
      <c r="AE8" s="716"/>
      <c r="AF8" s="718"/>
      <c r="AG8" s="712"/>
      <c r="AH8" s="715"/>
      <c r="AI8" s="716"/>
      <c r="AJ8" s="419"/>
      <c r="AK8" s="419"/>
      <c r="AL8" s="419"/>
      <c r="AM8" s="419"/>
      <c r="AN8" s="419"/>
      <c r="AO8" s="419"/>
      <c r="AP8" s="419"/>
      <c r="AQ8" s="419"/>
      <c r="AR8" s="419"/>
      <c r="AS8" s="419"/>
      <c r="AT8" s="419"/>
      <c r="AU8" s="419"/>
      <c r="AV8" s="419"/>
      <c r="AW8" s="419"/>
    </row>
    <row r="9" spans="3:49" s="1" customFormat="1" ht="25.5" customHeight="1" x14ac:dyDescent="0.35">
      <c r="C9" s="420" t="s">
        <v>406</v>
      </c>
      <c r="E9" s="421" t="s">
        <v>589</v>
      </c>
      <c r="F9" s="736" t="s">
        <v>178</v>
      </c>
      <c r="G9" s="737"/>
      <c r="H9" s="155">
        <v>511109.35</v>
      </c>
      <c r="I9" s="142"/>
      <c r="J9" s="143"/>
      <c r="K9" s="165" t="str">
        <f>IF(TRIM(J9)="", "", IF(VLOOKUP(J9,'Footnotes list'!$D$9:$E$107,2,FALSE)=0,"",VLOOKUP(J9,'Footnotes list'!$D$9:$E$107,2,FALSE) ) )</f>
        <v/>
      </c>
      <c r="L9" s="156">
        <v>9100</v>
      </c>
      <c r="M9" s="142"/>
      <c r="N9" s="143"/>
      <c r="O9" s="165" t="str">
        <f>IF(TRIM(N9)="", "", IF(VLOOKUP(N9,'Footnotes list'!$D$9:$E$107,2,FALSE)=0,"",VLOOKUP(N9,'Footnotes list'!$D$9:$E$107,2,FALSE) ) )</f>
        <v/>
      </c>
      <c r="P9" s="154">
        <v>12013</v>
      </c>
      <c r="Q9" s="142" t="s">
        <v>323</v>
      </c>
      <c r="R9" s="143"/>
      <c r="S9" s="165" t="str">
        <f>IF(TRIM(R9)="", "", IF(VLOOKUP(R9,'Footnotes list'!$D$9:$E$107,2,FALSE)=0,"",VLOOKUP(R9,'Footnotes list'!$D$9:$E$107,2,FALSE) ) )</f>
        <v/>
      </c>
      <c r="T9" s="154">
        <v>1996.3199999999997</v>
      </c>
      <c r="U9" s="142" t="s">
        <v>323</v>
      </c>
      <c r="V9" s="143"/>
      <c r="W9" s="165" t="str">
        <f>IF(TRIM(V9)="", "", IF(VLOOKUP(V9,'Footnotes list'!$D$9:$E$107,2,FALSE)=0,"",VLOOKUP(V9,'Footnotes list'!$D$9:$E$107,2,FALSE) ) )</f>
        <v/>
      </c>
      <c r="X9" s="154">
        <v>0</v>
      </c>
      <c r="Y9" s="142"/>
      <c r="Z9" s="143"/>
      <c r="AA9" s="165" t="str">
        <f>IF(TRIM(Z9)="", "", IF(VLOOKUP(Z9,'Footnotes list'!$D$9:$E$107,2,FALSE)=0,"",VLOOKUP(Z9,'Footnotes list'!$D$9:$E$107,2,FALSE) ) )</f>
        <v/>
      </c>
      <c r="AB9" s="150">
        <v>-2065.7800000000002</v>
      </c>
      <c r="AC9" s="142"/>
      <c r="AD9" s="143"/>
      <c r="AE9" s="165" t="str">
        <f>IF(TRIM(AD9)="", "", IF(VLOOKUP(AD9,'Footnotes list'!$D$9:$E$107,2,FALSE)=0,"",VLOOKUP(AD9,'Footnotes list'!$D$9:$E$107,2,FALSE) ) )</f>
        <v/>
      </c>
      <c r="AF9" s="476">
        <f t="shared" ref="AF9:AF14" si="0">IF(COUNT(H9,L9,P9,T9,X9,AB9)=0,"",SUM(H9,L9,-P9,-T9,X9,AB9))</f>
        <v>504134.24999999994</v>
      </c>
      <c r="AG9" s="142"/>
      <c r="AH9" s="143"/>
      <c r="AI9" s="165" t="str">
        <f>IF(TRIM(AH9)="", "", IF(VLOOKUP(AH9,'Footnotes list'!$D$9:$E$107,2,FALSE)=0,"",VLOOKUP(AH9,'Footnotes list'!$D$9:$E$107,2,FALSE) ) )</f>
        <v/>
      </c>
    </row>
    <row r="10" spans="3:49" s="1" customFormat="1" ht="25.5" customHeight="1" x14ac:dyDescent="0.35">
      <c r="C10" s="422" t="s">
        <v>407</v>
      </c>
      <c r="D10"/>
      <c r="E10" s="423" t="s">
        <v>590</v>
      </c>
      <c r="F10" s="738" t="s">
        <v>16</v>
      </c>
      <c r="G10" s="739"/>
      <c r="H10" s="155">
        <v>399445.17</v>
      </c>
      <c r="I10" s="144"/>
      <c r="J10" s="145"/>
      <c r="K10" s="166" t="str">
        <f>IF(TRIM(J10)="", "", IF(VLOOKUP(J10,'Footnotes list'!$D$9:$E$107,2,FALSE)=0,"",VLOOKUP(J10,'Footnotes list'!$D$9:$E$107,2,FALSE) ) )</f>
        <v/>
      </c>
      <c r="L10" s="156">
        <v>8100</v>
      </c>
      <c r="M10" s="144"/>
      <c r="N10" s="145"/>
      <c r="O10" s="166" t="str">
        <f>IF(TRIM(N10)="", "", IF(VLOOKUP(N10,'Footnotes list'!$D$9:$E$107,2,FALSE)=0,"",VLOOKUP(N10,'Footnotes list'!$D$9:$E$107,2,FALSE) ) )</f>
        <v/>
      </c>
      <c r="P10" s="152">
        <v>12013</v>
      </c>
      <c r="Q10" s="144" t="s">
        <v>323</v>
      </c>
      <c r="R10" s="145"/>
      <c r="S10" s="166" t="str">
        <f>IF(TRIM(R10)="", "", IF(VLOOKUP(R10,'Footnotes list'!$D$9:$E$107,2,FALSE)=0,"",VLOOKUP(R10,'Footnotes list'!$D$9:$E$107,2,FALSE) ) )</f>
        <v/>
      </c>
      <c r="T10" s="152">
        <v>1996.3199999999997</v>
      </c>
      <c r="U10" s="144" t="s">
        <v>323</v>
      </c>
      <c r="V10" s="145"/>
      <c r="W10" s="166" t="str">
        <f>IF(TRIM(V10)="", "", IF(VLOOKUP(V10,'Footnotes list'!$D$9:$E$107,2,FALSE)=0,"",VLOOKUP(V10,'Footnotes list'!$D$9:$E$107,2,FALSE) ) )</f>
        <v/>
      </c>
      <c r="X10" s="152">
        <v>-4802.7700000000004</v>
      </c>
      <c r="Y10" s="144" t="s">
        <v>323</v>
      </c>
      <c r="Z10" s="145"/>
      <c r="AA10" s="166" t="str">
        <f>IF(TRIM(Z10)="", "", IF(VLOOKUP(Z10,'Footnotes list'!$D$9:$E$107,2,FALSE)=0,"",VLOOKUP(Z10,'Footnotes list'!$D$9:$E$107,2,FALSE) ) )</f>
        <v/>
      </c>
      <c r="AB10" s="150">
        <v>-1614.46</v>
      </c>
      <c r="AC10" s="144"/>
      <c r="AD10" s="145"/>
      <c r="AE10" s="166" t="str">
        <f>IF(TRIM(AD10)="", "", IF(VLOOKUP(AD10,'Footnotes list'!$D$9:$E$107,2,FALSE)=0,"",VLOOKUP(AD10,'Footnotes list'!$D$9:$E$107,2,FALSE) ) )</f>
        <v/>
      </c>
      <c r="AF10" s="476">
        <f t="shared" si="0"/>
        <v>387118.61999999994</v>
      </c>
      <c r="AG10" s="144"/>
      <c r="AH10" s="145"/>
      <c r="AI10" s="166" t="str">
        <f>IF(TRIM(AH10)="", "", IF(VLOOKUP(AH10,'Footnotes list'!$D$9:$E$107,2,FALSE)=0,"",VLOOKUP(AH10,'Footnotes list'!$D$9:$E$107,2,FALSE) ) )</f>
        <v/>
      </c>
    </row>
    <row r="11" spans="3:49" ht="25.5" customHeight="1" x14ac:dyDescent="0.35">
      <c r="C11" s="422" t="s">
        <v>408</v>
      </c>
      <c r="E11" s="424" t="s">
        <v>591</v>
      </c>
      <c r="F11" s="740" t="s">
        <v>155</v>
      </c>
      <c r="G11" s="741"/>
      <c r="H11" s="155">
        <v>111664.18</v>
      </c>
      <c r="I11" s="144"/>
      <c r="J11" s="145"/>
      <c r="K11" s="166" t="str">
        <f>IF(TRIM(J11)="", "", IF(VLOOKUP(J11,'Footnotes list'!$D$9:$E$107,2,FALSE)=0,"",VLOOKUP(J11,'Footnotes list'!$D$9:$E$107,2,FALSE) ) )</f>
        <v/>
      </c>
      <c r="L11" s="156">
        <v>1000</v>
      </c>
      <c r="M11" s="144"/>
      <c r="N11" s="145"/>
      <c r="O11" s="166" t="str">
        <f>IF(TRIM(N11)="", "", IF(VLOOKUP(N11,'Footnotes list'!$D$9:$E$107,2,FALSE)=0,"",VLOOKUP(N11,'Footnotes list'!$D$9:$E$107,2,FALSE) ) )</f>
        <v/>
      </c>
      <c r="P11" s="152">
        <v>0</v>
      </c>
      <c r="Q11" s="144" t="s">
        <v>323</v>
      </c>
      <c r="R11" s="145"/>
      <c r="S11" s="166" t="str">
        <f>IF(TRIM(R11)="", "", IF(VLOOKUP(R11,'Footnotes list'!$D$9:$E$107,2,FALSE)=0,"",VLOOKUP(R11,'Footnotes list'!$D$9:$E$107,2,FALSE) ) )</f>
        <v/>
      </c>
      <c r="T11" s="152">
        <v>0</v>
      </c>
      <c r="U11" s="144" t="s">
        <v>323</v>
      </c>
      <c r="V11" s="145"/>
      <c r="W11" s="166" t="str">
        <f>IF(TRIM(V11)="", "", IF(VLOOKUP(V11,'Footnotes list'!$D$9:$E$107,2,FALSE)=0,"",VLOOKUP(V11,'Footnotes list'!$D$9:$E$107,2,FALSE) ) )</f>
        <v/>
      </c>
      <c r="X11" s="156">
        <v>4802.7700000000004</v>
      </c>
      <c r="Y11" s="144" t="s">
        <v>323</v>
      </c>
      <c r="Z11" s="145"/>
      <c r="AA11" s="166" t="str">
        <f>IF(TRIM(Z11)="", "", IF(VLOOKUP(Z11,'Footnotes list'!$D$9:$E$107,2,FALSE)=0,"",VLOOKUP(Z11,'Footnotes list'!$D$9:$E$107,2,FALSE) ) )</f>
        <v/>
      </c>
      <c r="AB11" s="195">
        <v>-451.32</v>
      </c>
      <c r="AC11" s="144"/>
      <c r="AD11" s="145"/>
      <c r="AE11" s="166" t="str">
        <f>IF(TRIM(AD11)="", "", IF(VLOOKUP(AD11,'Footnotes list'!$D$9:$E$107,2,FALSE)=0,"",VLOOKUP(AD11,'Footnotes list'!$D$9:$E$107,2,FALSE) ) )</f>
        <v/>
      </c>
      <c r="AF11" s="477">
        <f t="shared" si="0"/>
        <v>117015.62999999999</v>
      </c>
      <c r="AG11" s="144"/>
      <c r="AH11" s="145"/>
      <c r="AI11" s="166" t="str">
        <f>IF(TRIM(AH11)="", "", IF(VLOOKUP(AH11,'Footnotes list'!$D$9:$E$107,2,FALSE)=0,"",VLOOKUP(AH11,'Footnotes list'!$D$9:$E$107,2,FALSE) ) )</f>
        <v/>
      </c>
    </row>
    <row r="12" spans="3:49" ht="25.5" customHeight="1" x14ac:dyDescent="0.35">
      <c r="C12" s="420" t="s">
        <v>409</v>
      </c>
      <c r="D12" s="1"/>
      <c r="E12" s="427" t="s">
        <v>592</v>
      </c>
      <c r="F12" s="742" t="s">
        <v>177</v>
      </c>
      <c r="G12" s="743"/>
      <c r="H12" s="155">
        <v>2434.9699999999998</v>
      </c>
      <c r="I12" s="144"/>
      <c r="J12" s="145"/>
      <c r="K12" s="166" t="str">
        <f>IF(TRIM(J12)="", "", IF(VLOOKUP(J12,'Footnotes list'!$D$9:$E$107,2,FALSE)=0,"",VLOOKUP(J12,'Footnotes list'!$D$9:$E$107,2,FALSE) ) )</f>
        <v/>
      </c>
      <c r="L12" s="156"/>
      <c r="M12" s="144"/>
      <c r="N12" s="145"/>
      <c r="O12" s="166" t="str">
        <f>IF(TRIM(N12)="", "", IF(VLOOKUP(N12,'Footnotes list'!$D$9:$E$107,2,FALSE)=0,"",VLOOKUP(N12,'Footnotes list'!$D$9:$E$107,2,FALSE) ) )</f>
        <v/>
      </c>
      <c r="P12" s="152"/>
      <c r="Q12" s="144"/>
      <c r="R12" s="145"/>
      <c r="S12" s="166" t="str">
        <f>IF(TRIM(R12)="", "", IF(VLOOKUP(R12,'Footnotes list'!$D$9:$E$107,2,FALSE)=0,"",VLOOKUP(R12,'Footnotes list'!$D$9:$E$107,2,FALSE) ) )</f>
        <v/>
      </c>
      <c r="T12" s="152"/>
      <c r="U12" s="144"/>
      <c r="V12" s="145"/>
      <c r="W12" s="166" t="str">
        <f>IF(TRIM(V12)="", "", IF(VLOOKUP(V12,'Footnotes list'!$D$9:$E$107,2,FALSE)=0,"",VLOOKUP(V12,'Footnotes list'!$D$9:$E$107,2,FALSE) ) )</f>
        <v/>
      </c>
      <c r="X12" s="156"/>
      <c r="Y12" s="144"/>
      <c r="Z12" s="145"/>
      <c r="AA12" s="166" t="str">
        <f>IF(TRIM(Z12)="", "", IF(VLOOKUP(Z12,'Footnotes list'!$D$9:$E$107,2,FALSE)=0,"",VLOOKUP(Z12,'Footnotes list'!$D$9:$E$107,2,FALSE) ) )</f>
        <v/>
      </c>
      <c r="AB12" s="159">
        <v>47.38</v>
      </c>
      <c r="AC12" s="144"/>
      <c r="AD12" s="145"/>
      <c r="AE12" s="166" t="str">
        <f>IF(TRIM(AD12)="", "", IF(VLOOKUP(AD12,'Footnotes list'!$D$9:$E$107,2,FALSE)=0,"",VLOOKUP(AD12,'Footnotes list'!$D$9:$E$107,2,FALSE) ) )</f>
        <v/>
      </c>
      <c r="AF12" s="478">
        <f t="shared" si="0"/>
        <v>2482.35</v>
      </c>
      <c r="AG12" s="144"/>
      <c r="AH12" s="145"/>
      <c r="AI12" s="166" t="str">
        <f>IF(TRIM(AH12)="", "", IF(VLOOKUP(AH12,'Footnotes list'!$D$9:$E$107,2,FALSE)=0,"",VLOOKUP(AH12,'Footnotes list'!$D$9:$E$107,2,FALSE) ) )</f>
        <v/>
      </c>
    </row>
    <row r="13" spans="3:49" ht="25.5" customHeight="1" x14ac:dyDescent="0.35">
      <c r="C13" s="422" t="s">
        <v>410</v>
      </c>
      <c r="D13" s="1"/>
      <c r="E13" s="424" t="s">
        <v>593</v>
      </c>
      <c r="F13" s="740" t="s">
        <v>68</v>
      </c>
      <c r="G13" s="741"/>
      <c r="H13" s="196">
        <v>2302.92</v>
      </c>
      <c r="I13" s="144"/>
      <c r="J13" s="146"/>
      <c r="K13" s="166" t="str">
        <f>IF(TRIM(J13)="", "", IF(VLOOKUP(J13,'Footnotes list'!$D$9:$E$107,2,FALSE)=0,"",VLOOKUP(J13,'Footnotes list'!$D$9:$E$107,2,FALSE) ) )</f>
        <v/>
      </c>
      <c r="L13" s="157"/>
      <c r="M13" s="144"/>
      <c r="N13" s="146"/>
      <c r="O13" s="166" t="str">
        <f>IF(TRIM(N13)="", "", IF(VLOOKUP(N13,'Footnotes list'!$D$9:$E$107,2,FALSE)=0,"",VLOOKUP(N13,'Footnotes list'!$D$9:$E$107,2,FALSE) ) )</f>
        <v/>
      </c>
      <c r="P13" s="153"/>
      <c r="Q13" s="144"/>
      <c r="R13" s="146"/>
      <c r="S13" s="166" t="str">
        <f>IF(TRIM(R13)="", "", IF(VLOOKUP(R13,'Footnotes list'!$D$9:$E$107,2,FALSE)=0,"",VLOOKUP(R13,'Footnotes list'!$D$9:$E$107,2,FALSE) ) )</f>
        <v/>
      </c>
      <c r="T13" s="153"/>
      <c r="U13" s="144"/>
      <c r="V13" s="146"/>
      <c r="W13" s="166" t="str">
        <f>IF(TRIM(V13)="", "", IF(VLOOKUP(V13,'Footnotes list'!$D$9:$E$107,2,FALSE)=0,"",VLOOKUP(V13,'Footnotes list'!$D$9:$E$107,2,FALSE) ) )</f>
        <v/>
      </c>
      <c r="X13" s="157"/>
      <c r="Y13" s="144"/>
      <c r="Z13" s="146"/>
      <c r="AA13" s="166" t="str">
        <f>IF(TRIM(Z13)="", "", IF(VLOOKUP(Z13,'Footnotes list'!$D$9:$E$107,2,FALSE)=0,"",VLOOKUP(Z13,'Footnotes list'!$D$9:$E$107,2,FALSE) ) )</f>
        <v/>
      </c>
      <c r="AB13" s="158">
        <v>30.71</v>
      </c>
      <c r="AC13" s="144"/>
      <c r="AD13" s="146"/>
      <c r="AE13" s="166" t="str">
        <f>IF(TRIM(AD13)="", "", IF(VLOOKUP(AD13,'Footnotes list'!$D$9:$E$107,2,FALSE)=0,"",VLOOKUP(AD13,'Footnotes list'!$D$9:$E$107,2,FALSE) ) )</f>
        <v/>
      </c>
      <c r="AF13" s="479">
        <f t="shared" si="0"/>
        <v>2333.63</v>
      </c>
      <c r="AG13" s="144"/>
      <c r="AH13" s="146"/>
      <c r="AI13" s="166" t="str">
        <f>IF(TRIM(AH13)="", "", IF(VLOOKUP(AH13,'Footnotes list'!$D$9:$E$107,2,FALSE)=0,"",VLOOKUP(AH13,'Footnotes list'!$D$9:$E$107,2,FALSE) ) )</f>
        <v/>
      </c>
    </row>
    <row r="14" spans="3:49" s="1" customFormat="1" ht="25.5" customHeight="1" thickBot="1" x14ac:dyDescent="0.4">
      <c r="C14" s="428" t="s">
        <v>411</v>
      </c>
      <c r="D14"/>
      <c r="E14" s="429" t="s">
        <v>594</v>
      </c>
      <c r="F14" s="732" t="s">
        <v>588</v>
      </c>
      <c r="G14" s="733"/>
      <c r="H14" s="197"/>
      <c r="I14" s="147"/>
      <c r="J14" s="148"/>
      <c r="K14" s="163" t="str">
        <f>IF(TRIM(J14)="", "", IF(VLOOKUP(J14,'Footnotes list'!$D$9:$E$107,2,FALSE)=0,"",VLOOKUP(J14,'Footnotes list'!$D$9:$E$107,2,FALSE) ) )</f>
        <v/>
      </c>
      <c r="L14" s="198"/>
      <c r="M14" s="147"/>
      <c r="N14" s="148"/>
      <c r="O14" s="163" t="str">
        <f>IF(TRIM(N14)="", "", IF(VLOOKUP(N14,'Footnotes list'!$D$9:$E$107,2,FALSE)=0,"",VLOOKUP(N14,'Footnotes list'!$D$9:$E$107,2,FALSE) ) )</f>
        <v/>
      </c>
      <c r="P14" s="199">
        <v>800</v>
      </c>
      <c r="Q14" s="147" t="s">
        <v>323</v>
      </c>
      <c r="R14" s="148">
        <v>1</v>
      </c>
      <c r="S14" s="163" t="str">
        <f>IF(TRIM(R14)="", "", IF(VLOOKUP(R14,'Footnotes list'!$D$9:$E$107,2,FALSE)=0,"",VLOOKUP(R14,'Footnotes list'!$D$9:$E$107,2,FALSE) ) )</f>
        <v>Removals otside the wooded land (mostly sides of ditces, infrastructure corridors etc) which do not match with the definition of category (Other land with tree cover available for wood supply)</v>
      </c>
      <c r="T14" s="199"/>
      <c r="U14" s="147"/>
      <c r="V14" s="148"/>
      <c r="W14" s="163" t="str">
        <f>IF(TRIM(V14)="", "", IF(VLOOKUP(V14,'Footnotes list'!$D$9:$E$107,2,FALSE)=0,"",VLOOKUP(V14,'Footnotes list'!$D$9:$E$107,2,FALSE) ) )</f>
        <v/>
      </c>
      <c r="X14" s="199"/>
      <c r="Y14" s="147"/>
      <c r="Z14" s="148"/>
      <c r="AA14" s="163" t="str">
        <f>IF(TRIM(Z14)="", "", IF(VLOOKUP(Z14,'Footnotes list'!$D$9:$E$107,2,FALSE)=0,"",VLOOKUP(Z14,'Footnotes list'!$D$9:$E$107,2,FALSE) ) )</f>
        <v/>
      </c>
      <c r="AB14" s="202"/>
      <c r="AC14" s="147"/>
      <c r="AD14" s="148"/>
      <c r="AE14" s="163" t="str">
        <f>IF(TRIM(AD14)="", "", IF(VLOOKUP(AD14,'Footnotes list'!$D$9:$E$107,2,FALSE)=0,"",VLOOKUP(AD14,'Footnotes list'!$D$9:$E$107,2,FALSE) ) )</f>
        <v/>
      </c>
      <c r="AF14" s="480">
        <f t="shared" si="0"/>
        <v>-800</v>
      </c>
      <c r="AG14" s="147"/>
      <c r="AH14" s="148"/>
      <c r="AI14" s="163" t="str">
        <f>IF(TRIM(AH14)="", "", IF(VLOOKUP(AH14,'Footnotes list'!$D$9:$E$107,2,FALSE)=0,"",VLOOKUP(AH14,'Footnotes list'!$D$9:$E$107,2,FALSE) ) )</f>
        <v/>
      </c>
    </row>
    <row r="15" spans="3:49" s="1" customFormat="1" x14ac:dyDescent="0.35">
      <c r="E15" s="474"/>
      <c r="I15"/>
      <c r="J15"/>
      <c r="K15"/>
      <c r="M15"/>
      <c r="N15"/>
      <c r="O15"/>
      <c r="Q15"/>
      <c r="R15"/>
      <c r="S15"/>
      <c r="U15"/>
      <c r="V15"/>
      <c r="W15"/>
      <c r="Y15"/>
      <c r="Z15"/>
      <c r="AA15"/>
      <c r="AB15"/>
      <c r="AC15"/>
      <c r="AD15"/>
      <c r="AE15"/>
      <c r="AF15"/>
      <c r="AG15"/>
      <c r="AH15"/>
      <c r="AI15"/>
    </row>
    <row r="16" spans="3:49" s="1" customFormat="1" x14ac:dyDescent="0.35">
      <c r="E16" s="474"/>
      <c r="I16"/>
      <c r="J16"/>
      <c r="K16"/>
      <c r="M16"/>
      <c r="N16"/>
      <c r="O16"/>
      <c r="Q16"/>
      <c r="R16"/>
      <c r="S16"/>
      <c r="U16"/>
      <c r="V16"/>
      <c r="W16"/>
      <c r="Y16"/>
      <c r="Z16"/>
      <c r="AA16"/>
      <c r="AB16"/>
      <c r="AC16"/>
      <c r="AD16"/>
      <c r="AE16"/>
      <c r="AF16"/>
      <c r="AG16"/>
      <c r="AH16"/>
      <c r="AI16"/>
    </row>
    <row r="17" spans="1:35" s="1" customFormat="1" ht="18.75" hidden="1" customHeight="1" thickBot="1" x14ac:dyDescent="0.4">
      <c r="B17" s="734" t="s">
        <v>419</v>
      </c>
      <c r="C17" s="735"/>
      <c r="E17" s="430" t="s">
        <v>412</v>
      </c>
      <c r="F17" s="431"/>
      <c r="G17" s="475"/>
      <c r="H17" s="432" t="s">
        <v>413</v>
      </c>
      <c r="I17" s="433"/>
      <c r="J17" s="433"/>
      <c r="K17" s="433"/>
      <c r="L17" s="434" t="s">
        <v>440</v>
      </c>
      <c r="M17" s="433"/>
      <c r="N17" s="433"/>
      <c r="O17" s="433"/>
      <c r="P17" s="434" t="s">
        <v>441</v>
      </c>
      <c r="Q17" s="433"/>
      <c r="R17" s="433"/>
      <c r="S17" s="433"/>
      <c r="T17" s="434" t="s">
        <v>442</v>
      </c>
      <c r="U17" s="433"/>
      <c r="V17" s="433"/>
      <c r="W17" s="433"/>
      <c r="X17" s="434" t="s">
        <v>416</v>
      </c>
      <c r="Y17" s="433"/>
      <c r="Z17" s="433"/>
      <c r="AA17" s="433"/>
      <c r="AB17" s="434" t="s">
        <v>417</v>
      </c>
      <c r="AC17" s="433"/>
      <c r="AD17" s="433"/>
      <c r="AE17" s="433"/>
      <c r="AF17" s="435" t="s">
        <v>418</v>
      </c>
      <c r="AG17" s="433"/>
      <c r="AH17" s="433"/>
      <c r="AI17" s="433"/>
    </row>
    <row r="18" spans="1:35" x14ac:dyDescent="0.35">
      <c r="B18" s="436" t="s">
        <v>439</v>
      </c>
      <c r="C18" s="437" t="s">
        <v>438</v>
      </c>
      <c r="E18" s="1" t="s">
        <v>622</v>
      </c>
      <c r="H18"/>
    </row>
    <row r="19" spans="1:35" s="1" customFormat="1" x14ac:dyDescent="0.35">
      <c r="B19" s="436" t="s">
        <v>421</v>
      </c>
      <c r="C19" s="438" t="s">
        <v>422</v>
      </c>
      <c r="E19" s="439" t="s">
        <v>429</v>
      </c>
      <c r="F19" s="731" t="s">
        <v>187</v>
      </c>
      <c r="G19" s="731"/>
      <c r="H19" s="731"/>
      <c r="I19" s="731"/>
      <c r="J19" s="731"/>
      <c r="K19" s="731"/>
      <c r="L19" s="731"/>
      <c r="M19" s="731"/>
      <c r="N19" s="731"/>
      <c r="O19" s="731"/>
      <c r="P19" s="731"/>
      <c r="Q19" s="465"/>
      <c r="R19" s="465"/>
      <c r="S19" s="465"/>
      <c r="U19" s="465"/>
      <c r="V19" s="465"/>
      <c r="W19" s="465"/>
      <c r="Y19" s="465"/>
      <c r="Z19" s="465"/>
      <c r="AA19" s="465"/>
      <c r="AB19"/>
      <c r="AC19" s="465"/>
      <c r="AD19" s="465"/>
      <c r="AE19" s="465"/>
      <c r="AF19"/>
      <c r="AG19" s="465"/>
      <c r="AH19" s="465"/>
      <c r="AI19" s="465"/>
    </row>
    <row r="20" spans="1:35" s="1" customFormat="1" ht="51" customHeight="1" x14ac:dyDescent="0.35">
      <c r="B20" s="436" t="s">
        <v>423</v>
      </c>
      <c r="C20" s="440" t="s">
        <v>425</v>
      </c>
      <c r="E20" s="439" t="s">
        <v>430</v>
      </c>
      <c r="F20" s="731" t="s">
        <v>190</v>
      </c>
      <c r="G20" s="731"/>
      <c r="H20" s="731"/>
      <c r="I20" s="731"/>
      <c r="J20" s="731"/>
      <c r="K20" s="731"/>
      <c r="L20" s="731"/>
      <c r="M20" s="731"/>
      <c r="N20" s="731"/>
      <c r="O20" s="731"/>
      <c r="P20" s="731"/>
      <c r="Q20" s="465"/>
      <c r="R20" s="465"/>
      <c r="S20" s="465"/>
      <c r="U20" s="465"/>
      <c r="V20" s="465"/>
      <c r="W20" s="465"/>
      <c r="Y20" s="465"/>
      <c r="Z20" s="465"/>
      <c r="AA20" s="465"/>
      <c r="AB20"/>
      <c r="AC20" s="465"/>
      <c r="AD20" s="465"/>
      <c r="AE20" s="465"/>
      <c r="AF20"/>
      <c r="AG20" s="465"/>
      <c r="AH20" s="465"/>
      <c r="AI20" s="465"/>
    </row>
    <row r="21" spans="1:35" x14ac:dyDescent="0.35">
      <c r="B21" s="436" t="s">
        <v>424</v>
      </c>
      <c r="C21" s="438" t="s">
        <v>422</v>
      </c>
      <c r="D21" s="1"/>
      <c r="E21" s="439" t="s">
        <v>434</v>
      </c>
      <c r="F21" s="481" t="s">
        <v>204</v>
      </c>
    </row>
    <row r="22" spans="1:35" x14ac:dyDescent="0.35">
      <c r="B22" s="436" t="s">
        <v>426</v>
      </c>
      <c r="C22" s="437" t="s">
        <v>425</v>
      </c>
      <c r="F22" s="482" t="s">
        <v>158</v>
      </c>
      <c r="G22" s="483"/>
      <c r="AB22" s="446"/>
    </row>
    <row r="23" spans="1:35" ht="15" thickBot="1" x14ac:dyDescent="0.4">
      <c r="B23" s="442" t="s">
        <v>792</v>
      </c>
      <c r="C23" s="443" t="s">
        <v>795</v>
      </c>
      <c r="F23" s="482" t="s">
        <v>182</v>
      </c>
      <c r="G23" s="483"/>
    </row>
    <row r="24" spans="1:35" ht="17" thickBot="1" x14ac:dyDescent="0.4">
      <c r="A24" s="444"/>
      <c r="E24" s="484"/>
      <c r="F24" s="485" t="s">
        <v>202</v>
      </c>
      <c r="G24" s="486"/>
      <c r="H24"/>
    </row>
    <row r="25" spans="1:35" ht="17" thickBot="1" x14ac:dyDescent="0.4">
      <c r="E25" s="487"/>
      <c r="F25" s="485" t="s">
        <v>203</v>
      </c>
      <c r="G25" s="486"/>
      <c r="H25"/>
    </row>
    <row r="26" spans="1:35" ht="18.75" customHeight="1" x14ac:dyDescent="0.35">
      <c r="F26" s="485" t="s">
        <v>159</v>
      </c>
      <c r="G26" s="486"/>
    </row>
    <row r="27" spans="1:35" ht="18" customHeight="1" x14ac:dyDescent="0.35">
      <c r="E27" s="439" t="s">
        <v>435</v>
      </c>
      <c r="F27" s="481" t="s">
        <v>205</v>
      </c>
    </row>
    <row r="28" spans="1:35" ht="15" customHeight="1" x14ac:dyDescent="0.35">
      <c r="E28" s="488" t="s">
        <v>206</v>
      </c>
      <c r="F28" s="481" t="s">
        <v>207</v>
      </c>
      <c r="I28" s="446"/>
      <c r="J28" s="446"/>
      <c r="K28" s="446"/>
      <c r="M28" s="446"/>
      <c r="N28" s="446"/>
      <c r="O28" s="446"/>
      <c r="Q28" s="446"/>
      <c r="R28" s="446"/>
      <c r="S28" s="446"/>
      <c r="U28" s="446"/>
      <c r="V28" s="446"/>
      <c r="W28" s="446"/>
      <c r="Y28" s="446"/>
      <c r="Z28" s="446"/>
      <c r="AA28" s="446"/>
      <c r="AC28" s="446"/>
      <c r="AD28" s="446"/>
      <c r="AE28" s="446"/>
      <c r="AG28" s="446"/>
      <c r="AH28" s="446"/>
      <c r="AI28" s="446"/>
    </row>
    <row r="29" spans="1:35" ht="24.75" customHeight="1" x14ac:dyDescent="0.35">
      <c r="E29" s="439" t="s">
        <v>436</v>
      </c>
      <c r="F29" s="481" t="s">
        <v>818</v>
      </c>
      <c r="I29" s="1"/>
      <c r="J29" s="1"/>
      <c r="K29" s="1"/>
      <c r="M29" s="489"/>
      <c r="N29" s="489"/>
      <c r="O29" s="489"/>
      <c r="P29" s="489"/>
      <c r="Q29" s="1"/>
      <c r="R29" s="1"/>
      <c r="S29" s="1"/>
      <c r="U29" s="1"/>
      <c r="V29" s="1"/>
      <c r="W29" s="1"/>
      <c r="Y29" s="1"/>
      <c r="Z29" s="1"/>
      <c r="AA29" s="1"/>
      <c r="AC29" s="1"/>
      <c r="AD29" s="1"/>
      <c r="AE29" s="1"/>
      <c r="AG29" s="1"/>
      <c r="AH29" s="1"/>
      <c r="AI29" s="1"/>
    </row>
    <row r="30" spans="1:35" ht="22.5" customHeight="1" x14ac:dyDescent="0.35">
      <c r="E30" s="439" t="s">
        <v>437</v>
      </c>
      <c r="F30" s="481" t="s">
        <v>208</v>
      </c>
      <c r="I30" s="1"/>
      <c r="J30" s="1"/>
      <c r="K30" s="1"/>
      <c r="M30" s="1"/>
      <c r="N30" s="1"/>
      <c r="O30" s="1"/>
      <c r="Q30" s="1"/>
      <c r="R30" s="1"/>
      <c r="S30" s="1"/>
      <c r="U30" s="1"/>
      <c r="V30" s="1"/>
      <c r="W30" s="1"/>
      <c r="Y30" s="1"/>
      <c r="Z30" s="1"/>
      <c r="AA30" s="1"/>
      <c r="AC30" s="1"/>
      <c r="AD30" s="1"/>
      <c r="AE30" s="1"/>
      <c r="AG30" s="1"/>
      <c r="AH30" s="1"/>
      <c r="AI30" s="1"/>
    </row>
    <row r="32" spans="1:35" x14ac:dyDescent="0.35">
      <c r="E32" s="1" t="s">
        <v>20</v>
      </c>
    </row>
    <row r="33" spans="5:32" x14ac:dyDescent="0.35">
      <c r="E33" s="444" t="s">
        <v>156</v>
      </c>
      <c r="H33"/>
      <c r="AF33" s="1"/>
    </row>
    <row r="34" spans="5:32" ht="15.75" customHeight="1" x14ac:dyDescent="0.35">
      <c r="E34" s="444" t="s">
        <v>157</v>
      </c>
      <c r="H34"/>
      <c r="AF34" s="1"/>
    </row>
    <row r="35" spans="5:32" ht="52.5" customHeight="1" x14ac:dyDescent="0.35">
      <c r="E35" s="746" t="s">
        <v>186</v>
      </c>
      <c r="F35" s="746"/>
      <c r="G35" s="746"/>
      <c r="H35" s="746"/>
      <c r="I35" s="746"/>
      <c r="J35" s="746"/>
      <c r="K35" s="746"/>
      <c r="L35" s="746"/>
      <c r="M35" s="746"/>
      <c r="N35" s="746"/>
      <c r="O35" s="746"/>
      <c r="P35" s="746"/>
      <c r="Q35" s="746"/>
      <c r="R35" s="746"/>
      <c r="S35" s="746"/>
      <c r="AF35" s="1"/>
    </row>
    <row r="36" spans="5:32" x14ac:dyDescent="0.35">
      <c r="AF36" s="1"/>
    </row>
    <row r="37" spans="5:32" x14ac:dyDescent="0.35">
      <c r="E37" s="445"/>
      <c r="F37" s="446"/>
      <c r="G37" s="446"/>
      <c r="H37" s="446"/>
      <c r="L37" s="446"/>
      <c r="P37" s="446"/>
      <c r="AF37" s="1"/>
    </row>
    <row r="38" spans="5:32" ht="46.5" customHeight="1" x14ac:dyDescent="0.35">
      <c r="H38"/>
      <c r="AF38" s="1"/>
    </row>
    <row r="39" spans="5:32" ht="15" customHeight="1" x14ac:dyDescent="0.35">
      <c r="H39"/>
      <c r="AF39" s="1"/>
    </row>
    <row r="40" spans="5:32" x14ac:dyDescent="0.35">
      <c r="H40"/>
      <c r="AF40" s="1"/>
    </row>
    <row r="41" spans="5:32" ht="54" customHeight="1" x14ac:dyDescent="0.35">
      <c r="H41"/>
      <c r="AF41" s="1"/>
    </row>
    <row r="42" spans="5:32" x14ac:dyDescent="0.35">
      <c r="AF42" s="1"/>
    </row>
  </sheetData>
  <sheetProtection algorithmName="SHA-512" hashValue="KaDEsvCprSPtODoztH1os1ygCSgWSbfZu7nE8/H/yfZ0QmVdSQDOZIE5KiT3HMTnmfKPsZLkP0m1HINmqh0h0Q==" saltValue="IZ5xoP8uYXc+KktQm2y89Q==" spinCount="100000" sheet="1" objects="1" scenarios="1"/>
  <mergeCells count="33">
    <mergeCell ref="F19:P19"/>
    <mergeCell ref="F20:P20"/>
    <mergeCell ref="B17:C17"/>
    <mergeCell ref="U7:U8"/>
    <mergeCell ref="V7:W8"/>
    <mergeCell ref="F10:G10"/>
    <mergeCell ref="F12:G12"/>
    <mergeCell ref="F13:G13"/>
    <mergeCell ref="F14:G14"/>
    <mergeCell ref="F11:G11"/>
    <mergeCell ref="P7:P8"/>
    <mergeCell ref="T7:T8"/>
    <mergeCell ref="X7:X8"/>
    <mergeCell ref="I7:I8"/>
    <mergeCell ref="E7:G7"/>
    <mergeCell ref="H7:H8"/>
    <mergeCell ref="R7:S8"/>
    <mergeCell ref="E35:S35"/>
    <mergeCell ref="AH7:AI8"/>
    <mergeCell ref="Z7:AA8"/>
    <mergeCell ref="AB7:AB8"/>
    <mergeCell ref="AF7:AF8"/>
    <mergeCell ref="AC7:AC8"/>
    <mergeCell ref="AD7:AE8"/>
    <mergeCell ref="AG7:AG8"/>
    <mergeCell ref="J7:K8"/>
    <mergeCell ref="M7:M8"/>
    <mergeCell ref="N7:O8"/>
    <mergeCell ref="Q7:Q8"/>
    <mergeCell ref="F9:G9"/>
    <mergeCell ref="Y7:Y8"/>
    <mergeCell ref="F8:G8"/>
    <mergeCell ref="L7:L8"/>
  </mergeCells>
  <conditionalFormatting sqref="P9:P14">
    <cfRule type="cellIs" dxfId="5" priority="7" operator="lessThan">
      <formula>0</formula>
    </cfRule>
  </conditionalFormatting>
  <conditionalFormatting sqref="T9:T14">
    <cfRule type="cellIs" dxfId="4" priority="4" operator="lessThan">
      <formula>0</formula>
    </cfRule>
  </conditionalFormatting>
  <conditionalFormatting sqref="X9:X10">
    <cfRule type="cellIs" dxfId="3" priority="2" operator="lessThan">
      <formula>0</formula>
    </cfRule>
  </conditionalFormatting>
  <conditionalFormatting sqref="X14">
    <cfRule type="cellIs" dxfId="2" priority="1" operator="lessThan">
      <formula>0</formula>
    </cfRule>
  </conditionalFormatting>
  <pageMargins left="0.7" right="0.7" top="0.75" bottom="0.75" header="0.3" footer="0.3"/>
  <pageSetup paperSize="9" scale="80" orientation="landscape" r:id="rId1"/>
  <ignoredErrors>
    <ignoredError sqref="E22:E30 E19:E2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inBody">
                <anchor moveWithCells="1" sizeWithCells="1">
                  <from>
                    <xdr:col>8</xdr:col>
                    <xdr:colOff>31750</xdr:colOff>
                    <xdr:row>1</xdr:row>
                    <xdr:rowOff>152400</xdr:rowOff>
                  </from>
                  <to>
                    <xdr:col>10</xdr:col>
                    <xdr:colOff>488950</xdr:colOff>
                    <xdr:row>2</xdr:row>
                    <xdr:rowOff>184150</xdr:rowOff>
                  </to>
                </anchor>
              </controlPr>
            </control>
          </mc:Choice>
        </mc:AlternateContent>
        <mc:AlternateContent xmlns:mc="http://schemas.openxmlformats.org/markup-compatibility/2006">
          <mc:Choice Requires="x14">
            <control shapeId="9218" r:id="rId5" name="Button 2">
              <controlPr defaultSize="0" print="0" autoFill="0" autoPict="0" macro="[0]!RestoreColours">
                <anchor moveWithCells="1" sizeWithCells="1">
                  <from>
                    <xdr:col>11</xdr:col>
                    <xdr:colOff>38100</xdr:colOff>
                    <xdr:row>1</xdr:row>
                    <xdr:rowOff>133350</xdr:rowOff>
                  </from>
                  <to>
                    <xdr:col>12</xdr:col>
                    <xdr:colOff>133350</xdr:colOff>
                    <xdr:row>2</xdr:row>
                    <xdr:rowOff>184150</xdr:rowOff>
                  </to>
                </anchor>
              </controlPr>
            </control>
          </mc:Choice>
        </mc:AlternateContent>
        <mc:AlternateContent xmlns:mc="http://schemas.openxmlformats.org/markup-compatibility/2006">
          <mc:Choice Requires="x14">
            <control shapeId="9219" r:id="rId6" name="formulas">
              <controlPr defaultSize="0" print="0" autoFill="0" autoPict="0" macro="[0]!'SwitchLocksInCells &quot;formulas&quot;'" altText="Lock formulas">
                <anchor moveWithCells="1" sizeWithCells="1">
                  <from>
                    <xdr:col>13</xdr:col>
                    <xdr:colOff>38100</xdr:colOff>
                    <xdr:row>1</xdr:row>
                    <xdr:rowOff>133350</xdr:rowOff>
                  </from>
                  <to>
                    <xdr:col>15</xdr:col>
                    <xdr:colOff>31750</xdr:colOff>
                    <xdr:row>2</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Lists!$D$2:$D$8</xm:f>
          </x14:formula1>
          <xm:sqref>I9:I14 M9:M14 Q9:Q14 U9:U14 Y9:Y14 AC9:AC14 AG9:AG14</xm:sqref>
        </x14:dataValidation>
        <x14:dataValidation type="list" allowBlank="1" showInputMessage="1" showErrorMessage="1" xr:uid="{00000000-0002-0000-0800-000001000000}">
          <x14:formula1>
            <xm:f>'Footnotes list'!$D$9:$D$58</xm:f>
          </x14:formula1>
          <xm:sqref>J9:J14 N9:N14 R9:R14 V9:V14 Z9:Z14 AD9:AD14 AH9:AH14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vt:lpstr>
      <vt:lpstr>INDEX</vt:lpstr>
      <vt:lpstr>Basic Instructions</vt:lpstr>
      <vt:lpstr>GETTING STARTED</vt:lpstr>
      <vt:lpstr>Footnotes list</vt:lpstr>
      <vt:lpstr>Metadata sheet</vt:lpstr>
      <vt:lpstr>EFA A 1a</vt:lpstr>
      <vt:lpstr>EFA A 1b</vt:lpstr>
      <vt:lpstr>EFA A 2a</vt:lpstr>
      <vt:lpstr>EFA A 2b</vt:lpstr>
      <vt:lpstr>EFA B 1</vt:lpstr>
      <vt:lpstr>EFA B 2</vt:lpstr>
      <vt:lpstr>EFA B 3a</vt:lpstr>
      <vt:lpstr>EFA B 3b</vt:lpstr>
      <vt:lpstr>EFA C 1a</vt:lpstr>
      <vt:lpstr>EFA C 1b</vt:lpstr>
      <vt:lpstr>ErrorLog</vt:lpstr>
      <vt:lpstr>Changelog</vt:lpstr>
      <vt:lpstr>MacroBehaviour</vt:lpstr>
      <vt:lpstr>Lists</vt:lpstr>
      <vt:lpstr>Locks</vt:lpstr>
      <vt:lpstr>Summations</vt:lpstr>
      <vt:lpstr>IsNumeric</vt:lpstr>
      <vt:lpstr>IsFormula</vt:lpstr>
      <vt:lpstr>Mandatory</vt:lpstr>
      <vt:lpstr>MustNotBeNegative</vt:lpstr>
      <vt:lpstr>FootnoteContent</vt:lpstr>
      <vt:lpstr>StandardFootnotes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Maria.Wolf-Crowther@ec.europa.eu</dc:creator>
  <cp:lastModifiedBy>Grete Luukas</cp:lastModifiedBy>
  <cp:lastPrinted>2016-07-21T12:47:22Z</cp:lastPrinted>
  <dcterms:created xsi:type="dcterms:W3CDTF">2015-04-21T09:48:27Z</dcterms:created>
  <dcterms:modified xsi:type="dcterms:W3CDTF">2024-12-23T12:26:00Z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2024-06-10T08:39:33Z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e71f9367-58bd-46d0-9a03-0c1589a4f7b6</vt:lpwstr>
  </property>
  <property fmtid="{D5CDD505-2E9C-101B-9397-08002B2CF9AE}" pid="8" name="MSIP_Label_6bd9ddd1-4d20-43f6-abfa-fc3c07406f94_ContentBits">
    <vt:lpwstr>0</vt:lpwstr>
  </property>
</Properties>
</file>